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2334D726-EB16-4FFE-AD82-8EC3D2489999}" xr6:coauthVersionLast="47" xr6:coauthVersionMax="47" xr10:uidLastSave="{00000000-0000-0000-0000-000000000000}"/>
  <bookViews>
    <workbookView xWindow="22932" yWindow="-108" windowWidth="30936" windowHeight="16776" tabRatio="605" firstSheet="1" activeTab="1" xr2:uid="{00000000-000D-0000-FFFF-FFFF00000000}"/>
  </bookViews>
  <sheets>
    <sheet name="FFY 2020-21 Projections" sheetId="23" state="hidden" r:id="rId1"/>
    <sheet name="Top Origins by Region" sheetId="25" r:id="rId2"/>
    <sheet name="Top Origins by County " sheetId="18" state="hidden" r:id="rId3"/>
    <sheet name="FFY 2018-19 Venezuelan Arrivals" sheetId="9" state="hidden" r:id="rId4"/>
  </sheets>
  <definedNames>
    <definedName name="_xlnm.Print_Titles" localSheetId="2">'Top Origins by County '!$1:$6</definedName>
    <definedName name="_xlnm.Print_Titles" localSheetId="1">'Top Origins by Region'!$1:$4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0" i="25" l="1"/>
  <c r="E130" i="25"/>
  <c r="F152" i="25"/>
  <c r="E152" i="25"/>
  <c r="E118" i="25"/>
  <c r="F102" i="25"/>
  <c r="E102" i="25"/>
  <c r="G71" i="25"/>
  <c r="F71" i="25"/>
  <c r="E71" i="25"/>
  <c r="D71" i="25"/>
  <c r="C71" i="25"/>
  <c r="B71" i="25"/>
  <c r="H69" i="25"/>
  <c r="H68" i="25"/>
  <c r="F36" i="25"/>
  <c r="E36" i="25"/>
  <c r="H13" i="25"/>
  <c r="G15" i="25"/>
  <c r="F15" i="25"/>
  <c r="E15" i="25"/>
  <c r="D15" i="25"/>
  <c r="C15" i="25"/>
  <c r="B15" i="25"/>
  <c r="H95" i="25" l="1"/>
  <c r="H94" i="25"/>
  <c r="H93" i="25"/>
  <c r="H92" i="25"/>
  <c r="H91" i="25"/>
  <c r="H66" i="25"/>
  <c r="H65" i="25"/>
  <c r="G36" i="25"/>
  <c r="D36" i="25"/>
  <c r="C36" i="25"/>
  <c r="B36" i="25"/>
  <c r="H23" i="25"/>
  <c r="G102" i="25"/>
  <c r="D102" i="25"/>
  <c r="C102" i="25"/>
  <c r="B102" i="25"/>
  <c r="H99" i="25"/>
  <c r="H98" i="25"/>
  <c r="H97" i="25"/>
  <c r="H96" i="25"/>
  <c r="H90" i="25"/>
  <c r="H89" i="25"/>
  <c r="H88" i="25"/>
  <c r="H57" i="25"/>
  <c r="H56" i="25"/>
  <c r="H55" i="25"/>
  <c r="H54" i="25"/>
  <c r="H53" i="25"/>
  <c r="H52" i="25"/>
  <c r="H51" i="25"/>
  <c r="H50" i="25"/>
  <c r="H34" i="25"/>
  <c r="H33" i="25"/>
  <c r="H32" i="25"/>
  <c r="H31" i="25"/>
  <c r="H30" i="25"/>
  <c r="H29" i="25"/>
  <c r="H28" i="25"/>
  <c r="H27" i="25"/>
  <c r="H26" i="25"/>
  <c r="H25" i="25"/>
  <c r="H24" i="25"/>
  <c r="H146" i="25"/>
  <c r="H145" i="25"/>
  <c r="F118" i="25"/>
  <c r="D118" i="25"/>
  <c r="C118" i="25"/>
  <c r="B118" i="25"/>
  <c r="G116" i="25"/>
  <c r="G115" i="25"/>
  <c r="G114" i="25"/>
  <c r="G113" i="25"/>
  <c r="G112" i="25"/>
  <c r="G111" i="25"/>
  <c r="H67" i="25"/>
  <c r="H64" i="25"/>
  <c r="H63" i="25"/>
  <c r="H62" i="25"/>
  <c r="H61" i="25"/>
  <c r="H60" i="25"/>
  <c r="H59" i="25"/>
  <c r="H58" i="25"/>
  <c r="H71" i="25" l="1"/>
  <c r="H36" i="25"/>
  <c r="H102" i="25"/>
  <c r="I100" i="25" s="1"/>
  <c r="G118" i="25"/>
  <c r="E120" i="25" s="1"/>
  <c r="F130" i="25"/>
  <c r="D130" i="25"/>
  <c r="C130" i="25"/>
  <c r="B130" i="25"/>
  <c r="F104" i="25" l="1"/>
  <c r="E104" i="25"/>
  <c r="I23" i="25"/>
  <c r="E38" i="25"/>
  <c r="F38" i="25"/>
  <c r="I24" i="25"/>
  <c r="I88" i="25"/>
  <c r="I92" i="25"/>
  <c r="I94" i="25"/>
  <c r="I93" i="25"/>
  <c r="I91" i="25"/>
  <c r="I95" i="25"/>
  <c r="B104" i="25"/>
  <c r="I89" i="25"/>
  <c r="I90" i="25"/>
  <c r="F120" i="25"/>
  <c r="C120" i="25"/>
  <c r="H111" i="25"/>
  <c r="G120" i="25"/>
  <c r="D120" i="25"/>
  <c r="B120" i="25"/>
  <c r="H116" i="25"/>
  <c r="H112" i="25"/>
  <c r="H114" i="25"/>
  <c r="H113" i="25"/>
  <c r="H115" i="25"/>
  <c r="D104" i="25"/>
  <c r="G104" i="25"/>
  <c r="C104" i="25"/>
  <c r="H104" i="25"/>
  <c r="I99" i="25"/>
  <c r="I98" i="25"/>
  <c r="I96" i="25"/>
  <c r="I97" i="25"/>
  <c r="H149" i="25"/>
  <c r="H148" i="25"/>
  <c r="H147" i="25"/>
  <c r="H144" i="25"/>
  <c r="H143" i="25"/>
  <c r="H142" i="25"/>
  <c r="H141" i="25"/>
  <c r="H140" i="25"/>
  <c r="H139" i="25"/>
  <c r="G152" i="25"/>
  <c r="D152" i="25"/>
  <c r="C152" i="25"/>
  <c r="B152" i="25"/>
  <c r="G128" i="25"/>
  <c r="G127" i="25"/>
  <c r="H12" i="25"/>
  <c r="H11" i="25"/>
  <c r="H10" i="25"/>
  <c r="H9" i="25"/>
  <c r="H8" i="25"/>
  <c r="E73" i="25" l="1"/>
  <c r="F73" i="25"/>
  <c r="I69" i="25"/>
  <c r="I68" i="25"/>
  <c r="H15" i="25"/>
  <c r="I9" i="25" s="1"/>
  <c r="I65" i="25"/>
  <c r="I66" i="25"/>
  <c r="I50" i="25"/>
  <c r="I53" i="25"/>
  <c r="I57" i="25"/>
  <c r="I52" i="25"/>
  <c r="I56" i="25"/>
  <c r="I55" i="25"/>
  <c r="I51" i="25"/>
  <c r="I54" i="25"/>
  <c r="G73" i="25"/>
  <c r="I58" i="25"/>
  <c r="I60" i="25"/>
  <c r="I67" i="25"/>
  <c r="I61" i="25"/>
  <c r="I62" i="25"/>
  <c r="I64" i="25"/>
  <c r="I59" i="25"/>
  <c r="I63" i="25"/>
  <c r="I30" i="25"/>
  <c r="I102" i="25"/>
  <c r="G130" i="25"/>
  <c r="E132" i="25" s="1"/>
  <c r="C38" i="25"/>
  <c r="B38" i="25"/>
  <c r="H152" i="25"/>
  <c r="I36" i="25"/>
  <c r="D38" i="25"/>
  <c r="I26" i="25"/>
  <c r="I34" i="25"/>
  <c r="G38" i="25"/>
  <c r="H38" i="25"/>
  <c r="I27" i="25"/>
  <c r="I31" i="25"/>
  <c r="I29" i="25"/>
  <c r="I33" i="25"/>
  <c r="I28" i="25"/>
  <c r="I32" i="25"/>
  <c r="I25" i="25"/>
  <c r="D73" i="25"/>
  <c r="I146" i="25" l="1"/>
  <c r="E154" i="25"/>
  <c r="F154" i="25"/>
  <c r="E17" i="25"/>
  <c r="F17" i="25"/>
  <c r="I147" i="25"/>
  <c r="I145" i="25"/>
  <c r="B154" i="25"/>
  <c r="C154" i="25"/>
  <c r="D154" i="25"/>
  <c r="I140" i="25"/>
  <c r="I141" i="25"/>
  <c r="I139" i="25"/>
  <c r="I152" i="25"/>
  <c r="H154" i="25"/>
  <c r="I143" i="25"/>
  <c r="I149" i="25"/>
  <c r="I148" i="25"/>
  <c r="I144" i="25"/>
  <c r="G132" i="25"/>
  <c r="D132" i="25"/>
  <c r="C132" i="25"/>
  <c r="F132" i="25"/>
  <c r="B132" i="25"/>
  <c r="G154" i="25"/>
  <c r="I142" i="25"/>
  <c r="H118" i="25"/>
  <c r="H130" i="25"/>
  <c r="H128" i="25"/>
  <c r="H127" i="25"/>
  <c r="I71" i="25"/>
  <c r="H73" i="25"/>
  <c r="B73" i="25"/>
  <c r="I10" i="25"/>
  <c r="I11" i="25"/>
  <c r="D17" i="25"/>
  <c r="H17" i="25"/>
  <c r="I15" i="25"/>
  <c r="G17" i="25"/>
  <c r="B17" i="25"/>
  <c r="C17" i="25"/>
  <c r="I8" i="25"/>
  <c r="C73" i="25"/>
  <c r="I13" i="25"/>
  <c r="I12" i="25"/>
  <c r="J32" i="23" l="1"/>
  <c r="D11" i="23"/>
  <c r="F9" i="23"/>
  <c r="D12" i="23"/>
  <c r="D13" i="23" s="1"/>
  <c r="D14" i="23" s="1"/>
  <c r="D15" i="23" s="1"/>
  <c r="D16" i="23" s="1"/>
  <c r="S32" i="23"/>
  <c r="N17" i="23"/>
  <c r="D17" i="23" l="1"/>
  <c r="J11" i="23"/>
  <c r="J17" i="23" s="1"/>
  <c r="O32" i="23" l="1"/>
  <c r="E9" i="23"/>
  <c r="E8" i="23"/>
  <c r="E7" i="23"/>
  <c r="E6" i="23"/>
  <c r="E5" i="23"/>
  <c r="G9" i="23" l="1"/>
  <c r="C51" i="18" l="1"/>
  <c r="M26" i="18"/>
  <c r="M25" i="18"/>
  <c r="M24" i="18"/>
  <c r="M23" i="18"/>
  <c r="M22" i="18"/>
  <c r="M8" i="18"/>
  <c r="M48" i="18" l="1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H51" i="18"/>
  <c r="L51" i="18" l="1"/>
  <c r="K51" i="18"/>
  <c r="J51" i="18"/>
  <c r="I51" i="18"/>
  <c r="G51" i="18"/>
  <c r="F51" i="18"/>
  <c r="E51" i="18"/>
  <c r="D51" i="18"/>
  <c r="B51" i="18"/>
  <c r="M51" i="18" l="1"/>
  <c r="C30" i="9"/>
  <c r="N25" i="18" l="1"/>
  <c r="N24" i="18"/>
  <c r="N23" i="18"/>
  <c r="N26" i="18"/>
  <c r="N22" i="18"/>
  <c r="N40" i="18"/>
  <c r="N8" i="18"/>
  <c r="N38" i="18"/>
  <c r="N41" i="18"/>
  <c r="N39" i="18"/>
  <c r="E53" i="18"/>
  <c r="H53" i="18"/>
  <c r="G53" i="18"/>
  <c r="I53" i="18"/>
  <c r="K53" i="18"/>
  <c r="B53" i="18"/>
  <c r="C53" i="18"/>
  <c r="F53" i="18"/>
  <c r="N13" i="18"/>
  <c r="M53" i="18"/>
  <c r="J53" i="18"/>
  <c r="D53" i="18"/>
  <c r="L53" i="18"/>
  <c r="N29" i="18"/>
  <c r="N11" i="18"/>
  <c r="N42" i="18"/>
  <c r="N17" i="18"/>
  <c r="N45" i="18"/>
  <c r="N20" i="18"/>
  <c r="N48" i="18"/>
  <c r="N28" i="18"/>
  <c r="N34" i="18"/>
  <c r="N51" i="18"/>
  <c r="N47" i="18"/>
  <c r="N35" i="18"/>
  <c r="N27" i="18"/>
  <c r="N14" i="18"/>
  <c r="N43" i="18"/>
  <c r="N31" i="18"/>
  <c r="N18" i="18"/>
  <c r="N10" i="18"/>
  <c r="N37" i="18"/>
  <c r="N16" i="18"/>
  <c r="N44" i="18"/>
  <c r="N19" i="18"/>
  <c r="N30" i="18"/>
  <c r="N9" i="18"/>
  <c r="N32" i="18"/>
  <c r="N33" i="18"/>
  <c r="N12" i="18"/>
  <c r="N36" i="18"/>
  <c r="N15" i="18"/>
  <c r="N46" i="18"/>
  <c r="N21" i="18"/>
  <c r="H17" i="9"/>
  <c r="H9" i="9"/>
  <c r="H16" i="9"/>
  <c r="H12" i="9"/>
  <c r="H18" i="9"/>
  <c r="H7" i="9"/>
  <c r="H10" i="9"/>
  <c r="H8" i="9"/>
  <c r="H19" i="9"/>
  <c r="H11" i="9"/>
  <c r="H13" i="9"/>
  <c r="H23" i="9"/>
  <c r="H14" i="9"/>
  <c r="H20" i="9"/>
  <c r="G23" i="9"/>
  <c r="H15" i="9"/>
</calcChain>
</file>

<file path=xl/sharedStrings.xml><?xml version="1.0" encoding="utf-8"?>
<sst xmlns="http://schemas.openxmlformats.org/spreadsheetml/2006/main" count="328" uniqueCount="134">
  <si>
    <t>TOTAL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</si>
  <si>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</si>
  <si>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</si>
  <si>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</si>
  <si>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</si>
  <si>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</si>
  <si>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</si>
  <si>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</si>
  <si>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</si>
  <si>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</si>
  <si>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</si>
  <si>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</si>
  <si>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</si>
  <si>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%</t>
  </si>
  <si>
    <t>Venezuelan Arrivals</t>
  </si>
  <si>
    <t>COUNTY</t>
  </si>
  <si>
    <t>MIAMI-DADE</t>
  </si>
  <si>
    <t>HILLSBOROUGH</t>
  </si>
  <si>
    <t>PALM BEACH</t>
  </si>
  <si>
    <t>DUVAL</t>
  </si>
  <si>
    <t>BROWARD</t>
  </si>
  <si>
    <t>ORANGE</t>
  </si>
  <si>
    <t>SAINT JOHNS</t>
  </si>
  <si>
    <t>COLLIER</t>
  </si>
  <si>
    <t>OSCEOLA</t>
  </si>
  <si>
    <t>SAINT LUCIE</t>
  </si>
  <si>
    <t>MANATEE</t>
  </si>
  <si>
    <t>SEMINOLE</t>
  </si>
  <si>
    <t>LEON</t>
  </si>
  <si>
    <t>POLK</t>
  </si>
  <si>
    <t>Month</t>
  </si>
  <si>
    <t>Arrivals</t>
  </si>
  <si>
    <t>Year</t>
  </si>
  <si>
    <t>FFY 2019</t>
  </si>
  <si>
    <t>By Month</t>
  </si>
  <si>
    <t>County</t>
  </si>
  <si>
    <t>October 2018 - April 2018</t>
  </si>
  <si>
    <t>AFGHANISTAN</t>
  </si>
  <si>
    <t>COLOMBIA</t>
  </si>
  <si>
    <t>CUBA</t>
  </si>
  <si>
    <t>HAITI</t>
  </si>
  <si>
    <t>CONGO</t>
  </si>
  <si>
    <t>NICARAGUA</t>
  </si>
  <si>
    <t>TANZANIA</t>
  </si>
  <si>
    <t>UKRAINE</t>
  </si>
  <si>
    <t>OTHER</t>
  </si>
  <si>
    <t xml:space="preserve">State of Florida </t>
  </si>
  <si>
    <t>Top Origins by County</t>
  </si>
  <si>
    <t>June</t>
  </si>
  <si>
    <t>VENEZUELA</t>
  </si>
  <si>
    <t>DEM REP CONGO</t>
  </si>
  <si>
    <t>SEPT</t>
  </si>
  <si>
    <t>OCT</t>
  </si>
  <si>
    <t>NOV</t>
  </si>
  <si>
    <t>DEC</t>
  </si>
  <si>
    <t>JAN</t>
  </si>
  <si>
    <t>FEB</t>
  </si>
  <si>
    <t>MAR</t>
  </si>
  <si>
    <t>APR</t>
  </si>
  <si>
    <t xml:space="preserve">MAY </t>
  </si>
  <si>
    <t>JUNE</t>
  </si>
  <si>
    <t xml:space="preserve">JULY </t>
  </si>
  <si>
    <t>AUG</t>
  </si>
  <si>
    <t>% Δ</t>
  </si>
  <si>
    <t>ARRIVAL PROJECTIONS</t>
  </si>
  <si>
    <t>FFY 2000</t>
  </si>
  <si>
    <t>FFY 2021</t>
  </si>
  <si>
    <t>Closed Borders</t>
  </si>
  <si>
    <t>?</t>
  </si>
  <si>
    <t>Avg Oct-Feb</t>
  </si>
  <si>
    <t>Cl Borders</t>
  </si>
  <si>
    <t>October 1, 2019 - May 31, 2020</t>
  </si>
  <si>
    <t>Federal Fiscal Year 2020</t>
  </si>
  <si>
    <t>ALACHUA</t>
  </si>
  <si>
    <t>BAY</t>
  </si>
  <si>
    <t>BREVARD</t>
  </si>
  <si>
    <t>CHARLOTTE</t>
  </si>
  <si>
    <t>CITRUS</t>
  </si>
  <si>
    <t>CLAY</t>
  </si>
  <si>
    <t>DESOTO</t>
  </si>
  <si>
    <t>ESCAMBIA</t>
  </si>
  <si>
    <t>FLAGLER</t>
  </si>
  <si>
    <t>HENDRY</t>
  </si>
  <si>
    <t>HERNANDO</t>
  </si>
  <si>
    <t>HIGHLANDS</t>
  </si>
  <si>
    <t>LAKE</t>
  </si>
  <si>
    <t>LEE</t>
  </si>
  <si>
    <t>MARION</t>
  </si>
  <si>
    <t>MONROE</t>
  </si>
  <si>
    <t>PASCO</t>
  </si>
  <si>
    <t>PINELLAS</t>
  </si>
  <si>
    <t>SARASOTA</t>
  </si>
  <si>
    <t>SUWANNEE</t>
  </si>
  <si>
    <t>VOLUSIA</t>
  </si>
  <si>
    <t>Top Countries of Origin by County and Region</t>
  </si>
  <si>
    <t>CENTRAL</t>
  </si>
  <si>
    <t>NORTHEAST</t>
  </si>
  <si>
    <t>NORTHWEST</t>
  </si>
  <si>
    <t>SOUTHEAST</t>
  </si>
  <si>
    <t>SOUTHERN</t>
  </si>
  <si>
    <t>SUNCOAST</t>
  </si>
  <si>
    <t>PERCENT</t>
  </si>
  <si>
    <t>REGION</t>
  </si>
  <si>
    <t>SUMTER</t>
  </si>
  <si>
    <t>MADISON</t>
  </si>
  <si>
    <t>NASSAU</t>
  </si>
  <si>
    <t>OKALOOSA</t>
  </si>
  <si>
    <t>INDIAN RIVER</t>
  </si>
  <si>
    <t>MARTIN</t>
  </si>
  <si>
    <t>OKEECHOBEE</t>
  </si>
  <si>
    <t>GLADES</t>
  </si>
  <si>
    <t>HARDEE</t>
  </si>
  <si>
    <t>BAKER</t>
  </si>
  <si>
    <t>COLUMBIA</t>
  </si>
  <si>
    <t>DIXIE</t>
  </si>
  <si>
    <t>LAFAYETTE</t>
  </si>
  <si>
    <t>LEVY</t>
  </si>
  <si>
    <t>PUTNAM</t>
  </si>
  <si>
    <t>GADSDEN</t>
  </si>
  <si>
    <t>JACKSON</t>
  </si>
  <si>
    <t>SANTA ROSA</t>
  </si>
  <si>
    <t>WALTON</t>
  </si>
  <si>
    <t>BRADFORD</t>
  </si>
  <si>
    <t>GILCHRIST</t>
  </si>
  <si>
    <t>HAMILTON</t>
  </si>
  <si>
    <t>GULF</t>
  </si>
  <si>
    <t>HOLMES</t>
  </si>
  <si>
    <t>JEFFERSON</t>
  </si>
  <si>
    <t>WASHINGTON</t>
  </si>
  <si>
    <t>October 1, 2023 - September 30, 2024</t>
  </si>
  <si>
    <t>TAYLOR</t>
  </si>
  <si>
    <t>UNION</t>
  </si>
  <si>
    <t>WAKULLA</t>
  </si>
  <si>
    <t>Federal 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</si>
</sst>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name val="Calibri"/>
      <family val="2"/>
    </font>
    <font>
      <sz val="11"/>
      <name val="Arial"/>
      <family val="2"/>
    </font>
    <font>
      <b/>
      <sz val="14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30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3" fontId="3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17" fontId="10" fillId="0" borderId="0" xfId="0" applyNumberFormat="1" applyFont="1" applyFill="1" applyBorder="1" applyAlignment="1">
      <alignment horizontal="center"/>
    </xf>
    <xf numFmtId="17" fontId="13" fillId="0" borderId="0" xfId="0" applyNumberFormat="1" applyFont="1" applyFill="1" applyBorder="1" applyAlignment="1">
      <alignment horizontal="center"/>
    </xf>
    <xf numFmtId="17" fontId="13" fillId="0" borderId="5" xfId="0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0" fillId="0" borderId="2" xfId="0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16" fillId="0" borderId="2" xfId="1" applyFont="1" applyFill="1" applyBorder="1" applyAlignment="1">
      <alignment horizontal="center"/>
    </xf>
    <xf numFmtId="0" fontId="9" fillId="0" borderId="5" xfId="2" applyFont="1" applyFill="1" applyBorder="1" applyAlignment="1">
      <alignment horizontal="center" wrapText="1"/>
    </xf>
    <xf numFmtId="0" fontId="0" fillId="0" borderId="0" xfId="0" applyFill="1"/>
    <xf numFmtId="0" fontId="9" fillId="0" borderId="2" xfId="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9" fillId="2" borderId="2" xfId="3" applyFont="1" applyFill="1" applyBorder="1" applyAlignment="1">
      <alignment wrapText="1"/>
    </xf>
    <xf numFmtId="3" fontId="0" fillId="2" borderId="2" xfId="0" applyNumberFormat="1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9" fillId="0" borderId="2" xfId="3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9" fillId="0" borderId="0" xfId="4" applyFont="1" applyFill="1" applyBorder="1" applyAlignment="1">
      <alignment wrapText="1"/>
    </xf>
    <xf numFmtId="10" fontId="0" fillId="0" borderId="0" xfId="0" applyNumberFormat="1" applyFill="1" applyBorder="1" applyAlignment="1">
      <alignment horizontal="center"/>
    </xf>
    <xf numFmtId="0" fontId="8" fillId="0" borderId="0" xfId="4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5" xfId="4" applyFont="1" applyFill="1" applyBorder="1" applyAlignment="1">
      <alignment wrapText="1"/>
    </xf>
    <xf numFmtId="0" fontId="8" fillId="0" borderId="5" xfId="4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 applyAlignment="1">
      <alignment horizontal="center"/>
    </xf>
    <xf numFmtId="0" fontId="9" fillId="0" borderId="0" xfId="5" applyFont="1" applyFill="1" applyBorder="1" applyAlignment="1">
      <alignment wrapText="1"/>
    </xf>
    <xf numFmtId="0" fontId="9" fillId="2" borderId="0" xfId="5" applyFont="1" applyFill="1" applyBorder="1" applyAlignment="1">
      <alignment wrapText="1"/>
    </xf>
    <xf numFmtId="3" fontId="8" fillId="2" borderId="0" xfId="5" applyNumberFormat="1" applyFill="1" applyBorder="1" applyAlignment="1">
      <alignment horizontal="center"/>
    </xf>
    <xf numFmtId="3" fontId="9" fillId="2" borderId="0" xfId="5" applyNumberFormat="1" applyFont="1" applyFill="1" applyBorder="1" applyAlignment="1">
      <alignment horizontal="center" wrapText="1"/>
    </xf>
    <xf numFmtId="3" fontId="8" fillId="0" borderId="0" xfId="5" applyNumberFormat="1" applyBorder="1" applyAlignment="1">
      <alignment horizontal="center"/>
    </xf>
    <xf numFmtId="3" fontId="9" fillId="0" borderId="0" xfId="5" applyNumberFormat="1" applyFont="1" applyFill="1" applyBorder="1" applyAlignment="1">
      <alignment horizontal="center" wrapText="1"/>
    </xf>
    <xf numFmtId="0" fontId="9" fillId="2" borderId="2" xfId="5" applyFont="1" applyFill="1" applyBorder="1" applyAlignment="1">
      <alignment wrapText="1"/>
    </xf>
    <xf numFmtId="3" fontId="8" fillId="2" borderId="2" xfId="5" applyNumberFormat="1" applyFill="1" applyBorder="1" applyAlignment="1">
      <alignment horizontal="center"/>
    </xf>
    <xf numFmtId="3" fontId="9" fillId="2" borderId="2" xfId="5" applyNumberFormat="1" applyFont="1" applyFill="1" applyBorder="1" applyAlignment="1">
      <alignment horizontal="center" wrapText="1"/>
    </xf>
    <xf numFmtId="3" fontId="4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10" fillId="0" borderId="0" xfId="0" applyNumberFormat="1" applyFont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10" fillId="0" borderId="0" xfId="0" applyFont="1"/>
    <xf numFmtId="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3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Alignment="1">
      <alignment horizontal="center"/>
    </xf>
    <xf numFmtId="0" fontId="2" fillId="0" borderId="4" xfId="0" applyFont="1" applyBorder="1"/>
    <xf numFmtId="9" fontId="6" fillId="0" borderId="1" xfId="0" applyNumberFormat="1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10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7" fillId="2" borderId="2" xfId="0" applyFont="1" applyFill="1" applyBorder="1" applyAlignment="1">
      <alignment horizontal="left"/>
    </xf>
    <xf numFmtId="164" fontId="17" fillId="2" borderId="2" xfId="0" applyNumberFormat="1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9" fillId="2" borderId="0" xfId="6" applyFont="1" applyFill="1" applyAlignment="1">
      <alignment wrapText="1"/>
    </xf>
    <xf numFmtId="3" fontId="19" fillId="2" borderId="0" xfId="6" applyNumberFormat="1" applyFont="1" applyFill="1" applyAlignment="1">
      <alignment horizontal="center"/>
    </xf>
    <xf numFmtId="3" fontId="19" fillId="2" borderId="0" xfId="6" applyNumberFormat="1" applyFont="1" applyFill="1" applyAlignment="1">
      <alignment horizontal="center" wrapText="1"/>
    </xf>
    <xf numFmtId="3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9" fillId="0" borderId="0" xfId="6" applyFont="1" applyAlignment="1">
      <alignment wrapText="1"/>
    </xf>
    <xf numFmtId="3" fontId="19" fillId="0" borderId="0" xfId="6" applyNumberFormat="1" applyFont="1" applyAlignment="1">
      <alignment horizontal="center"/>
    </xf>
    <xf numFmtId="3" fontId="19" fillId="0" borderId="0" xfId="6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0" fontId="9" fillId="0" borderId="5" xfId="6" applyFont="1" applyBorder="1" applyAlignment="1">
      <alignment wrapText="1"/>
    </xf>
    <xf numFmtId="3" fontId="19" fillId="0" borderId="5" xfId="6" applyNumberFormat="1" applyFont="1" applyBorder="1" applyAlignment="1">
      <alignment horizontal="center" wrapText="1"/>
    </xf>
    <xf numFmtId="3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17" fillId="0" borderId="0" xfId="0" applyFont="1"/>
    <xf numFmtId="0" fontId="4" fillId="0" borderId="0" xfId="0" applyFont="1" applyAlignment="1">
      <alignment horizontal="center"/>
    </xf>
    <xf numFmtId="0" fontId="17" fillId="2" borderId="2" xfId="0" applyFont="1" applyFill="1" applyBorder="1"/>
    <xf numFmtId="164" fontId="4" fillId="2" borderId="2" xfId="0" applyNumberFormat="1" applyFont="1" applyFill="1" applyBorder="1" applyAlignment="1">
      <alignment horizontal="center"/>
    </xf>
    <xf numFmtId="0" fontId="9" fillId="0" borderId="0" xfId="6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4" fillId="0" borderId="2" xfId="0" applyFont="1" applyBorder="1"/>
    <xf numFmtId="0" fontId="24" fillId="0" borderId="2" xfId="0" applyFont="1" applyBorder="1" applyAlignment="1">
      <alignment horizontal="center"/>
    </xf>
    <xf numFmtId="0" fontId="19" fillId="2" borderId="0" xfId="6" applyFont="1" applyFill="1" applyAlignment="1">
      <alignment wrapText="1"/>
    </xf>
    <xf numFmtId="0" fontId="0" fillId="2" borderId="0" xfId="0" applyFill="1" applyAlignment="1">
      <alignment horizontal="center"/>
    </xf>
    <xf numFmtId="0" fontId="19" fillId="0" borderId="0" xfId="6" applyFont="1" applyAlignment="1">
      <alignment wrapText="1"/>
    </xf>
    <xf numFmtId="0" fontId="19" fillId="0" borderId="0" xfId="6" applyFont="1" applyAlignment="1">
      <alignment horizontal="center"/>
    </xf>
    <xf numFmtId="0" fontId="19" fillId="0" borderId="0" xfId="6" applyFont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9" fillId="0" borderId="5" xfId="6" applyFont="1" applyBorder="1" applyAlignment="1">
      <alignment horizontal="left" wrapText="1"/>
    </xf>
    <xf numFmtId="0" fontId="19" fillId="0" borderId="5" xfId="6" applyFont="1" applyBorder="1" applyAlignment="1">
      <alignment horizontal="center" wrapText="1"/>
    </xf>
    <xf numFmtId="3" fontId="19" fillId="0" borderId="5" xfId="6" applyNumberFormat="1" applyFont="1" applyBorder="1" applyAlignment="1">
      <alignment horizontal="center"/>
    </xf>
    <xf numFmtId="0" fontId="19" fillId="0" borderId="0" xfId="6" applyFont="1" applyAlignment="1">
      <alignment horizontal="left" wrapText="1"/>
    </xf>
    <xf numFmtId="0" fontId="11" fillId="0" borderId="0" xfId="0" applyFont="1" applyAlignment="1">
      <alignment horizontal="left"/>
    </xf>
    <xf numFmtId="3" fontId="12" fillId="0" borderId="0" xfId="7" applyNumberFormat="1" applyFont="1" applyAlignment="1">
      <alignment horizontal="center"/>
    </xf>
    <xf numFmtId="0" fontId="4" fillId="2" borderId="2" xfId="0" applyFont="1" applyFill="1" applyBorder="1" applyAlignment="1">
      <alignment horizontal="left"/>
    </xf>
    <xf numFmtId="10" fontId="4" fillId="2" borderId="2" xfId="0" applyNumberFormat="1" applyFont="1" applyFill="1" applyBorder="1" applyAlignment="1">
      <alignment horizontal="center"/>
    </xf>
    <xf numFmtId="0" fontId="9" fillId="0" borderId="0" xfId="7" applyFont="1" applyAlignment="1">
      <alignment horizontal="center" wrapText="1"/>
    </xf>
    <xf numFmtId="3" fontId="9" fillId="0" borderId="0" xfId="7" applyNumberFormat="1" applyFont="1" applyAlignment="1">
      <alignment horizontal="center"/>
    </xf>
    <xf numFmtId="3" fontId="9" fillId="0" borderId="0" xfId="7" applyNumberFormat="1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9" fillId="2" borderId="0" xfId="8" applyFont="1" applyFill="1" applyAlignment="1">
      <alignment wrapText="1"/>
    </xf>
    <xf numFmtId="0" fontId="12" fillId="2" borderId="0" xfId="8" applyFont="1" applyFill="1" applyAlignment="1">
      <alignment horizontal="center"/>
    </xf>
    <xf numFmtId="0" fontId="19" fillId="0" borderId="0" xfId="8" applyFont="1" applyAlignment="1">
      <alignment wrapText="1"/>
    </xf>
    <xf numFmtId="0" fontId="12" fillId="0" borderId="0" xfId="8" applyFont="1" applyAlignment="1">
      <alignment horizontal="center"/>
    </xf>
    <xf numFmtId="0" fontId="19" fillId="0" borderId="0" xfId="8" applyFont="1" applyAlignment="1">
      <alignment horizontal="center" wrapText="1"/>
    </xf>
    <xf numFmtId="10" fontId="4" fillId="0" borderId="0" xfId="0" applyNumberFormat="1" applyFont="1" applyAlignment="1">
      <alignment horizontal="center"/>
    </xf>
    <xf numFmtId="0" fontId="19" fillId="2" borderId="0" xfId="8" applyFont="1" applyFill="1" applyAlignment="1">
      <alignment horizontal="center" wrapText="1"/>
    </xf>
    <xf numFmtId="0" fontId="19" fillId="0" borderId="5" xfId="6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9" fillId="2" borderId="2" xfId="9" applyFont="1" applyFill="1" applyBorder="1" applyAlignment="1">
      <alignment horizontal="left" wrapText="1"/>
    </xf>
    <xf numFmtId="0" fontId="19" fillId="0" borderId="0" xfId="9" applyFont="1" applyAlignment="1">
      <alignment horizontal="left" wrapText="1"/>
    </xf>
    <xf numFmtId="0" fontId="12" fillId="0" borderId="0" xfId="9" applyFont="1" applyAlignment="1">
      <alignment horizontal="center"/>
    </xf>
    <xf numFmtId="0" fontId="19" fillId="0" borderId="0" xfId="9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0" fontId="23" fillId="0" borderId="0" xfId="0" applyFont="1"/>
    <xf numFmtId="0" fontId="9" fillId="0" borderId="0" xfId="7" applyFont="1" applyAlignment="1">
      <alignment horizontal="left" wrapText="1"/>
    </xf>
    <xf numFmtId="0" fontId="9" fillId="0" borderId="2" xfId="6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9" fillId="2" borderId="0" xfId="6" applyFont="1" applyFill="1" applyAlignment="1">
      <alignment horizontal="center" wrapText="1"/>
    </xf>
    <xf numFmtId="0" fontId="9" fillId="0" borderId="0" xfId="6" applyFont="1" applyAlignment="1">
      <alignment horizontal="center" wrapText="1"/>
    </xf>
    <xf numFmtId="0" fontId="9" fillId="2" borderId="2" xfId="3" applyFont="1" applyFill="1" applyBorder="1" applyAlignment="1">
      <alignment horizontal="left" wrapText="1"/>
    </xf>
    <xf numFmtId="0" fontId="23" fillId="2" borderId="2" xfId="0" applyFont="1" applyFill="1" applyBorder="1" applyAlignment="1">
      <alignment horizontal="center"/>
    </xf>
    <xf numFmtId="3" fontId="9" fillId="0" borderId="0" xfId="10" applyNumberFormat="1" applyFont="1" applyAlignment="1">
      <alignment horizontal="center"/>
    </xf>
    <xf numFmtId="0" fontId="9" fillId="0" borderId="0" xfId="7" applyFont="1" applyAlignment="1">
      <alignment wrapText="1"/>
    </xf>
    <xf numFmtId="3" fontId="9" fillId="0" borderId="0" xfId="10" applyNumberFormat="1" applyFont="1" applyAlignment="1">
      <alignment horizontal="center" wrapText="1"/>
    </xf>
    <xf numFmtId="0" fontId="4" fillId="0" borderId="0" xfId="0" applyFont="1"/>
    <xf numFmtId="0" fontId="19" fillId="2" borderId="2" xfId="6" applyFont="1" applyFill="1" applyBorder="1" applyAlignment="1">
      <alignment wrapText="1"/>
    </xf>
    <xf numFmtId="3" fontId="19" fillId="2" borderId="2" xfId="6" applyNumberFormat="1" applyFont="1" applyFill="1" applyBorder="1" applyAlignment="1">
      <alignment horizontal="center"/>
    </xf>
    <xf numFmtId="0" fontId="19" fillId="2" borderId="2" xfId="6" applyFont="1" applyFill="1" applyBorder="1" applyAlignment="1">
      <alignment horizontal="left" wrapText="1"/>
    </xf>
    <xf numFmtId="0" fontId="9" fillId="0" borderId="0" xfId="6" applyFont="1" applyAlignment="1">
      <alignment horizontal="left" wrapText="1"/>
    </xf>
    <xf numFmtId="10" fontId="9" fillId="0" borderId="0" xfId="6" applyNumberFormat="1" applyFont="1" applyAlignment="1">
      <alignment horizontal="center"/>
    </xf>
    <xf numFmtId="3" fontId="9" fillId="0" borderId="0" xfId="6" applyNumberFormat="1" applyFont="1" applyAlignment="1">
      <alignment horizontal="center"/>
    </xf>
    <xf numFmtId="3" fontId="9" fillId="0" borderId="0" xfId="6" applyNumberFormat="1" applyFont="1" applyAlignment="1">
      <alignment horizontal="center" wrapText="1"/>
    </xf>
    <xf numFmtId="0" fontId="17" fillId="0" borderId="2" xfId="0" applyFont="1" applyBorder="1"/>
    <xf numFmtId="0" fontId="24" fillId="0" borderId="0" xfId="0" applyFont="1"/>
    <xf numFmtId="0" fontId="4" fillId="0" borderId="5" xfId="0" applyFont="1" applyBorder="1" applyAlignment="1">
      <alignment horizontal="center"/>
    </xf>
    <xf numFmtId="0" fontId="9" fillId="0" borderId="0" xfId="3" applyFont="1" applyAlignment="1">
      <alignment wrapText="1"/>
    </xf>
    <xf numFmtId="3" fontId="19" fillId="0" borderId="0" xfId="3" applyNumberFormat="1" applyFont="1" applyAlignment="1">
      <alignment horizontal="center"/>
    </xf>
    <xf numFmtId="3" fontId="19" fillId="0" borderId="0" xfId="3" applyNumberFormat="1" applyFont="1" applyAlignment="1">
      <alignment horizontal="center" wrapText="1"/>
    </xf>
    <xf numFmtId="3" fontId="19" fillId="2" borderId="2" xfId="3" applyNumberFormat="1" applyFont="1" applyFill="1" applyBorder="1" applyAlignment="1">
      <alignment horizontal="center"/>
    </xf>
    <xf numFmtId="3" fontId="19" fillId="0" borderId="0" xfId="7" applyNumberFormat="1" applyFont="1" applyAlignment="1">
      <alignment horizontal="center"/>
    </xf>
    <xf numFmtId="0" fontId="17" fillId="0" borderId="0" xfId="7" applyFont="1" applyAlignment="1">
      <alignment horizontal="left" wrapText="1"/>
    </xf>
    <xf numFmtId="0" fontId="9" fillId="0" borderId="0" xfId="10" applyFont="1" applyAlignment="1">
      <alignment horizontal="center" wrapText="1"/>
    </xf>
    <xf numFmtId="0" fontId="9" fillId="0" borderId="0" xfId="10" applyFont="1" applyAlignment="1">
      <alignment horizontal="center"/>
    </xf>
    <xf numFmtId="0" fontId="23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9" fillId="0" borderId="0" xfId="9" applyFont="1" applyAlignment="1">
      <alignment wrapText="1"/>
    </xf>
    <xf numFmtId="0" fontId="9" fillId="2" borderId="2" xfId="9" applyFont="1" applyFill="1" applyBorder="1" applyAlignment="1">
      <alignment wrapText="1"/>
    </xf>
    <xf numFmtId="0" fontId="8" fillId="0" borderId="0" xfId="9" applyAlignment="1">
      <alignment horizontal="center"/>
    </xf>
    <xf numFmtId="0" fontId="9" fillId="0" borderId="0" xfId="9" applyFont="1" applyAlignment="1">
      <alignment horizontal="center" wrapText="1"/>
    </xf>
    <xf numFmtId="3" fontId="11" fillId="0" borderId="2" xfId="0" applyNumberFormat="1" applyFont="1" applyBorder="1" applyAlignment="1">
      <alignment horizontal="center"/>
    </xf>
    <xf numFmtId="164" fontId="19" fillId="0" borderId="2" xfId="7" applyNumberFormat="1" applyFont="1" applyBorder="1" applyAlignment="1">
      <alignment horizontal="center"/>
    </xf>
    <xf numFmtId="164" fontId="9" fillId="2" borderId="2" xfId="6" applyNumberFormat="1" applyFont="1" applyFill="1" applyBorder="1" applyAlignment="1">
      <alignment horizontal="center"/>
    </xf>
    <xf numFmtId="164" fontId="19" fillId="2" borderId="2" xfId="6" applyNumberFormat="1" applyFont="1" applyFill="1" applyBorder="1" applyAlignment="1">
      <alignment horizontal="center"/>
    </xf>
    <xf numFmtId="164" fontId="19" fillId="2" borderId="2" xfId="7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4" fillId="0" borderId="2" xfId="0" applyNumberFormat="1" applyFont="1" applyBorder="1" applyAlignment="1">
      <alignment horizontal="center"/>
    </xf>
    <xf numFmtId="164" fontId="23" fillId="0" borderId="0" xfId="0" applyNumberFormat="1" applyFont="1"/>
    <xf numFmtId="164" fontId="0" fillId="0" borderId="2" xfId="0" applyNumberForma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0" fontId="4" fillId="0" borderId="0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2" borderId="0" xfId="0" applyFill="1"/>
    <xf numFmtId="3" fontId="17" fillId="2" borderId="0" xfId="0" applyNumberFormat="1" applyFont="1" applyFill="1" applyAlignment="1">
      <alignment horizontal="center"/>
    </xf>
    <xf numFmtId="10" fontId="17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19" fillId="0" borderId="0" xfId="6" applyFont="1" applyFill="1" applyAlignment="1">
      <alignment wrapText="1"/>
    </xf>
    <xf numFmtId="3" fontId="19" fillId="0" borderId="0" xfId="6" applyNumberFormat="1" applyFont="1" applyFill="1" applyAlignment="1">
      <alignment horizontal="center" wrapText="1"/>
    </xf>
    <xf numFmtId="164" fontId="4" fillId="0" borderId="0" xfId="0" applyNumberFormat="1" applyFont="1" applyFill="1" applyAlignment="1">
      <alignment horizontal="center"/>
    </xf>
    <xf numFmtId="0" fontId="19" fillId="0" borderId="5" xfId="6" applyFont="1" applyFill="1" applyBorder="1" applyAlignment="1">
      <alignment wrapText="1"/>
    </xf>
    <xf numFmtId="3" fontId="19" fillId="0" borderId="5" xfId="6" applyNumberFormat="1" applyFont="1" applyFill="1" applyBorder="1" applyAlignment="1">
      <alignment horizontal="center" wrapText="1"/>
    </xf>
    <xf numFmtId="3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4" fillId="2" borderId="0" xfId="0" applyFont="1" applyFill="1"/>
    <xf numFmtId="3" fontId="0" fillId="2" borderId="0" xfId="0" applyNumberFormat="1" applyFill="1" applyAlignment="1">
      <alignment horizontal="center"/>
    </xf>
    <xf numFmtId="3" fontId="9" fillId="2" borderId="0" xfId="6" applyNumberFormat="1" applyFont="1" applyFill="1" applyAlignment="1">
      <alignment horizontal="center" wrapText="1"/>
    </xf>
    <xf numFmtId="3" fontId="8" fillId="0" borderId="5" xfId="6" applyNumberFormat="1" applyBorder="1" applyAlignment="1">
      <alignment horizontal="center"/>
    </xf>
    <xf numFmtId="3" fontId="9" fillId="0" borderId="5" xfId="6" applyNumberFormat="1" applyFont="1" applyBorder="1" applyAlignment="1">
      <alignment horizontal="center" wrapText="1"/>
    </xf>
    <xf numFmtId="3" fontId="0" fillId="0" borderId="5" xfId="0" applyNumberFormat="1" applyBorder="1" applyAlignment="1">
      <alignment horizontal="center"/>
    </xf>
    <xf numFmtId="3" fontId="19" fillId="0" borderId="0" xfId="9" applyNumberFormat="1" applyFont="1" applyAlignment="1">
      <alignment horizontal="center"/>
    </xf>
    <xf numFmtId="3" fontId="19" fillId="0" borderId="0" xfId="9" applyNumberFormat="1" applyFont="1" applyAlignment="1">
      <alignment horizontal="center" wrapText="1"/>
    </xf>
    <xf numFmtId="3" fontId="19" fillId="2" borderId="2" xfId="9" applyNumberFormat="1" applyFont="1" applyFill="1" applyBorder="1" applyAlignment="1">
      <alignment horizontal="center"/>
    </xf>
    <xf numFmtId="0" fontId="25" fillId="0" borderId="0" xfId="0" applyFont="1" applyAlignment="1"/>
    <xf numFmtId="0" fontId="20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64" fontId="19" fillId="0" borderId="0" xfId="7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9" fillId="0" borderId="0" xfId="6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9" fillId="2" borderId="0" xfId="6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9" fillId="0" borderId="0" xfId="6" applyFont="1" applyFill="1" applyBorder="1" applyAlignment="1">
      <alignment horizontal="center"/>
    </xf>
    <xf numFmtId="10" fontId="17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17" fillId="0" borderId="0" xfId="0" applyNumberFormat="1" applyFont="1" applyFill="1" applyAlignment="1">
      <alignment horizontal="center"/>
    </xf>
    <xf numFmtId="0" fontId="9" fillId="0" borderId="0" xfId="6" applyFont="1" applyFill="1" applyAlignment="1">
      <alignment wrapText="1"/>
    </xf>
    <xf numFmtId="0" fontId="9" fillId="0" borderId="0" xfId="6" applyFont="1" applyFill="1" applyAlignment="1">
      <alignment horizontal="center" wrapText="1"/>
    </xf>
    <xf numFmtId="3" fontId="26" fillId="2" borderId="0" xfId="6" applyNumberFormat="1" applyFont="1" applyFill="1" applyAlignment="1">
      <alignment horizontal="center"/>
    </xf>
    <xf numFmtId="3" fontId="26" fillId="0" borderId="0" xfId="6" applyNumberFormat="1" applyFont="1" applyAlignment="1">
      <alignment horizontal="center"/>
    </xf>
    <xf numFmtId="0" fontId="19" fillId="0" borderId="0" xfId="8" applyFont="1" applyFill="1" applyAlignment="1">
      <alignment wrapText="1"/>
    </xf>
    <xf numFmtId="0" fontId="12" fillId="0" borderId="0" xfId="8" applyFont="1" applyFill="1" applyAlignment="1">
      <alignment horizontal="center"/>
    </xf>
    <xf numFmtId="0" fontId="19" fillId="0" borderId="0" xfId="8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3" fontId="23" fillId="2" borderId="2" xfId="0" applyNumberFormat="1" applyFont="1" applyFill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/>
    <xf numFmtId="3" fontId="25" fillId="0" borderId="0" xfId="0" applyNumberFormat="1" applyFont="1" applyAlignment="1"/>
    <xf numFmtId="3" fontId="20" fillId="0" borderId="0" xfId="0" applyNumberFormat="1" applyFont="1" applyAlignment="1"/>
    <xf numFmtId="3" fontId="23" fillId="0" borderId="0" xfId="0" applyNumberFormat="1" applyFont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Alignment="1"/>
    <xf numFmtId="3" fontId="23" fillId="0" borderId="0" xfId="0" applyNumberFormat="1" applyFont="1"/>
    <xf numFmtId="3" fontId="23" fillId="0" borderId="0" xfId="0" applyNumberFormat="1" applyFont="1" applyFill="1" applyAlignment="1">
      <alignment horizontal="center"/>
    </xf>
    <xf numFmtId="3" fontId="23" fillId="0" borderId="0" xfId="0" applyNumberFormat="1" applyFont="1" applyFill="1"/>
    <xf numFmtId="0" fontId="9" fillId="2" borderId="5" xfId="6" applyFont="1" applyFill="1" applyBorder="1" applyAlignment="1">
      <alignment wrapText="1"/>
    </xf>
    <xf numFmtId="0" fontId="9" fillId="2" borderId="5" xfId="6" applyFont="1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3" fontId="19" fillId="2" borderId="5" xfId="6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/>
    </xf>
    <xf numFmtId="0" fontId="17" fillId="0" borderId="0" xfId="0" applyFont="1" applyFill="1" applyBorder="1"/>
    <xf numFmtId="3" fontId="19" fillId="2" borderId="2" xfId="7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164" fontId="9" fillId="0" borderId="0" xfId="6" applyNumberFormat="1" applyFont="1" applyFill="1" applyBorder="1" applyAlignment="1">
      <alignment horizontal="center"/>
    </xf>
    <xf numFmtId="164" fontId="19" fillId="0" borderId="0" xfId="7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0" fillId="0" borderId="0" xfId="0" applyNumberFormat="1" applyFill="1"/>
    <xf numFmtId="0" fontId="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1">
    <cellStyle name="Normal" xfId="0" builtinId="0"/>
    <cellStyle name="Normal_FFY 2018-19 Venezuelan Arrivals" xfId="1" xr:uid="{00000000-0005-0000-0000-000002000000}"/>
    <cellStyle name="Normal_FFY 2018-19 Venezuelan Arrivals_1" xfId="2" xr:uid="{00000000-0005-0000-0000-000003000000}"/>
    <cellStyle name="Normal_REGIONS - TOP ORIGINS BY CO" xfId="6" xr:uid="{5B3DE21B-C02B-49CA-8504-6E632E1F0394}"/>
    <cellStyle name="Normal_Sheet1" xfId="9" xr:uid="{C91D5D3C-0930-40A0-A68B-51B7DC76C4D7}"/>
    <cellStyle name="Normal_Sheet1_1" xfId="10" xr:uid="{58E76F0E-320D-4154-A558-C4C647C6C99E}"/>
    <cellStyle name="Normal_Sheet2" xfId="3" xr:uid="{00000000-0005-0000-0000-000008000000}"/>
    <cellStyle name="Normal_Sheet3" xfId="7" xr:uid="{35AF5B6E-70B2-40CA-B721-86AF7F0EC5C6}"/>
    <cellStyle name="Normal_TOP ORIGIN BY REGION" xfId="8" xr:uid="{284FBFB4-A415-4E42-BB23-CA14A1E96F70}"/>
    <cellStyle name="Normal_TOP ORIGINS BY" xfId="4" xr:uid="{00000000-0005-0000-0000-00000B000000}"/>
    <cellStyle name="Normal_Top Origins by County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Venezuelan Arrivals</a:t>
            </a:r>
          </a:p>
        </c:rich>
      </c:tx>
      <c:layout>
        <c:manualLayout>
          <c:xMode val="edge"/>
          <c:yMode val="edge"/>
          <c:x val="0.35425656405027817"/>
          <c:y val="2.9082767462500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265012878506747E-2"/>
          <c:y val="0.14136547682489459"/>
          <c:w val="0.93276982765789995"/>
          <c:h val="0.655608672226087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7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'FFY 2018-19 Venezuelan Arrivals'!$A$7:$B$26</c:f>
              <c:multiLvlStrCache>
                <c:ptCount val="20"/>
                <c:lvl>
                  <c:pt idx="0">
                    <c:v>Nov</c:v>
                  </c:pt>
                  <c:pt idx="1">
                    <c:v>Dec</c:v>
                  </c:pt>
                  <c:pt idx="2">
                    <c:v>Jan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Apr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Aug</c:v>
                  </c:pt>
                  <c:pt idx="10">
                    <c:v>Sep</c:v>
                  </c:pt>
                  <c:pt idx="11">
                    <c:v>Oct</c:v>
                  </c:pt>
                  <c:pt idx="12">
                    <c:v>Nov</c:v>
                  </c:pt>
                  <c:pt idx="13">
                    <c:v>Dec</c:v>
                  </c:pt>
                  <c:pt idx="14">
                    <c:v>Jan</c:v>
                  </c:pt>
                  <c:pt idx="15">
                    <c:v>Feb</c:v>
                  </c:pt>
                  <c:pt idx="16">
                    <c:v>Mar</c:v>
                  </c:pt>
                  <c:pt idx="17">
                    <c:v>Apr</c:v>
                  </c:pt>
                  <c:pt idx="18">
                    <c:v>May</c:v>
                  </c:pt>
                  <c:pt idx="19">
                    <c:v>June</c:v>
                  </c:pt>
                </c:lvl>
                <c:lvl>
                  <c:pt idx="0">
                    <c:v>2017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2018</c:v>
                  </c:pt>
                  <c:pt idx="7">
                    <c:v>2018</c:v>
                  </c:pt>
                  <c:pt idx="8">
                    <c:v>2018</c:v>
                  </c:pt>
                  <c:pt idx="9">
                    <c:v>2018</c:v>
                  </c:pt>
                  <c:pt idx="10">
                    <c:v>2018</c:v>
                  </c:pt>
                  <c:pt idx="11">
                    <c:v>2018</c:v>
                  </c:pt>
                  <c:pt idx="12">
                    <c:v>2018</c:v>
                  </c:pt>
                  <c:pt idx="13">
                    <c:v>2018</c:v>
                  </c:pt>
                  <c:pt idx="14">
                    <c:v>2019</c:v>
                  </c:pt>
                  <c:pt idx="15">
                    <c:v>2019</c:v>
                  </c:pt>
                  <c:pt idx="16">
                    <c:v>2019</c:v>
                  </c:pt>
                  <c:pt idx="17">
                    <c:v>2019</c:v>
                  </c:pt>
                  <c:pt idx="18">
                    <c:v>2019</c:v>
                  </c:pt>
                  <c:pt idx="19">
                    <c:v>2019</c:v>
                  </c:pt>
                </c:lvl>
              </c:multiLvlStrCache>
            </c:multiLvlStrRef>
          </c:cat>
          <c:val>
            <c:numRef>
              <c:f>'FFY 2018-19 Venezuelan Arrivals'!$C$7:$C$26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17</c:v>
                </c:pt>
                <c:pt idx="3">
                  <c:v>83</c:v>
                </c:pt>
                <c:pt idx="4">
                  <c:v>124</c:v>
                </c:pt>
                <c:pt idx="5">
                  <c:v>56</c:v>
                </c:pt>
                <c:pt idx="6">
                  <c:v>133</c:v>
                </c:pt>
                <c:pt idx="7">
                  <c:v>146</c:v>
                </c:pt>
                <c:pt idx="8">
                  <c:v>78</c:v>
                </c:pt>
                <c:pt idx="9">
                  <c:v>107</c:v>
                </c:pt>
                <c:pt idx="10">
                  <c:v>121</c:v>
                </c:pt>
                <c:pt idx="11">
                  <c:v>99</c:v>
                </c:pt>
                <c:pt idx="12">
                  <c:v>86</c:v>
                </c:pt>
                <c:pt idx="13">
                  <c:v>89</c:v>
                </c:pt>
                <c:pt idx="14">
                  <c:v>71</c:v>
                </c:pt>
                <c:pt idx="15">
                  <c:v>57</c:v>
                </c:pt>
                <c:pt idx="16">
                  <c:v>75</c:v>
                </c:pt>
                <c:pt idx="17">
                  <c:v>57</c:v>
                </c:pt>
                <c:pt idx="18">
                  <c:v>30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18C-9544-06C95ECE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58024"/>
        <c:axId val="244858352"/>
      </c:lineChart>
      <c:catAx>
        <c:axId val="24485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352"/>
        <c:crosses val="autoZero"/>
        <c:auto val="1"/>
        <c:lblAlgn val="ctr"/>
        <c:lblOffset val="100"/>
        <c:noMultiLvlLbl val="0"/>
      </c:catAx>
      <c:valAx>
        <c:axId val="2448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58612</xdr:colOff>
      <xdr:row>31</xdr:row>
      <xdr:rowOff>93784</xdr:rowOff>
    </xdr:from>
    <xdr:to>
      <xdr:col>13</xdr:col>
      <xdr:colOff>115138</xdr:colOff>
      <xdr:row>48</xdr:row>
      <xdr:rowOff>62802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3C7D-6087-429C-B68D-E6133987EE33}">
  <dimension ref="A1:T42"/>
  <sheetViews>
    <sheetView showGridLines="0" zoomScale="60" zoomScaleNormal="60" workbookViewId="0">
      <selection activeCell="U6" sqref="U6"/>
    </sheetView>
  </sheetViews>
  <sheetFormatPr defaultColWidth="50.42578125" defaultRowHeight="15.75" x14ac:dyDescent="0.25"/>
  <cols>
    <col min="1" max="1" width="5.5703125" style="11" customWidth="1"/>
    <col min="2" max="2" width="9.7109375" style="76" customWidth="1"/>
    <col min="3" max="4" width="9.7109375" style="75" customWidth="1"/>
    <col min="5" max="5" width="5.28515625" style="76" bestFit="1" customWidth="1"/>
    <col min="6" max="6" width="11.85546875" style="77" customWidth="1"/>
    <col min="7" max="7" width="7.5703125" style="77" customWidth="1"/>
    <col min="8" max="8" width="7" style="11" customWidth="1"/>
    <col min="9" max="9" width="12.85546875" style="11" customWidth="1"/>
    <col min="10" max="10" width="15.5703125" style="78" customWidth="1"/>
    <col min="11" max="11" width="11" style="79" bestFit="1" customWidth="1"/>
    <col min="12" max="12" width="6.28515625" style="77" customWidth="1"/>
    <col min="13" max="13" width="14.42578125" style="77" customWidth="1"/>
    <col min="14" max="14" width="13.140625" style="78" customWidth="1"/>
    <col min="15" max="15" width="11.5703125" style="77" customWidth="1"/>
    <col min="16" max="16" width="10.85546875" style="77" customWidth="1"/>
    <col min="17" max="17" width="12.7109375" style="77" customWidth="1"/>
    <col min="18" max="18" width="9.42578125" style="77" customWidth="1"/>
    <col min="19" max="19" width="14.140625" style="77" customWidth="1"/>
    <col min="20" max="20" width="14.42578125" style="11" customWidth="1"/>
    <col min="21" max="16384" width="50.42578125" style="11"/>
  </cols>
  <sheetData>
    <row r="1" spans="1:15" x14ac:dyDescent="0.25">
      <c r="B1" s="74" t="s">
        <v>64</v>
      </c>
      <c r="C1" s="11"/>
      <c r="D1" s="11"/>
    </row>
    <row r="2" spans="1:15" x14ac:dyDescent="0.25">
      <c r="B2" s="76" t="s">
        <v>61</v>
      </c>
      <c r="C2" s="77">
        <v>2019</v>
      </c>
      <c r="D2" s="3">
        <v>1660</v>
      </c>
    </row>
    <row r="3" spans="1:15" x14ac:dyDescent="0.25">
      <c r="B3" s="76" t="s">
        <v>62</v>
      </c>
      <c r="C3" s="77">
        <v>2019</v>
      </c>
      <c r="D3" s="3">
        <v>1172</v>
      </c>
      <c r="E3" s="3"/>
    </row>
    <row r="4" spans="1:15" ht="20.45" customHeight="1" thickBot="1" x14ac:dyDescent="0.35">
      <c r="A4" s="89"/>
      <c r="B4" s="89" t="s">
        <v>51</v>
      </c>
      <c r="C4" s="90">
        <v>2019</v>
      </c>
      <c r="D4" s="91">
        <v>752</v>
      </c>
      <c r="E4" s="3"/>
      <c r="H4" s="87" t="s">
        <v>65</v>
      </c>
      <c r="I4" s="87"/>
      <c r="J4" s="87"/>
      <c r="K4" s="77"/>
      <c r="L4" s="299" t="s">
        <v>65</v>
      </c>
      <c r="M4" s="299"/>
      <c r="N4" s="299"/>
      <c r="O4" s="11"/>
    </row>
    <row r="5" spans="1:15" ht="22.5" customHeight="1" x14ac:dyDescent="0.25">
      <c r="B5" s="76" t="s">
        <v>52</v>
      </c>
      <c r="C5" s="77">
        <v>2019</v>
      </c>
      <c r="D5" s="3">
        <v>729</v>
      </c>
      <c r="E5" s="80">
        <f>-(D4-D5)/D4</f>
        <v>-3.0585106382978722E-2</v>
      </c>
      <c r="H5" s="75" t="s">
        <v>52</v>
      </c>
      <c r="I5" s="77">
        <v>2019</v>
      </c>
      <c r="J5" s="3">
        <v>729</v>
      </c>
      <c r="K5" s="77"/>
      <c r="L5" s="75" t="s">
        <v>52</v>
      </c>
      <c r="M5" s="77">
        <v>2019</v>
      </c>
      <c r="N5" s="3">
        <v>729</v>
      </c>
      <c r="O5" s="11"/>
    </row>
    <row r="6" spans="1:15" ht="22.5" customHeight="1" x14ac:dyDescent="0.25">
      <c r="B6" s="11" t="s">
        <v>53</v>
      </c>
      <c r="C6" s="77">
        <v>2019</v>
      </c>
      <c r="D6" s="7">
        <v>630</v>
      </c>
      <c r="E6" s="80">
        <f t="shared" ref="E6:E9" si="0">-(D5-D6)/D5</f>
        <v>-0.13580246913580246</v>
      </c>
      <c r="H6" s="77" t="s">
        <v>53</v>
      </c>
      <c r="I6" s="77">
        <v>2019</v>
      </c>
      <c r="J6" s="7">
        <v>630</v>
      </c>
      <c r="K6" s="77"/>
      <c r="L6" s="77" t="s">
        <v>53</v>
      </c>
      <c r="M6" s="77">
        <v>2019</v>
      </c>
      <c r="N6" s="7">
        <v>630</v>
      </c>
      <c r="O6" s="11"/>
    </row>
    <row r="7" spans="1:15" ht="22.5" customHeight="1" x14ac:dyDescent="0.25">
      <c r="B7" s="11" t="s">
        <v>54</v>
      </c>
      <c r="C7" s="77">
        <v>2019</v>
      </c>
      <c r="D7" s="81">
        <v>603</v>
      </c>
      <c r="E7" s="80">
        <f t="shared" si="0"/>
        <v>-4.2857142857142858E-2</v>
      </c>
      <c r="H7" s="77" t="s">
        <v>54</v>
      </c>
      <c r="I7" s="77">
        <v>2019</v>
      </c>
      <c r="J7" s="7">
        <v>602</v>
      </c>
      <c r="K7" s="77"/>
      <c r="L7" s="77" t="s">
        <v>54</v>
      </c>
      <c r="M7" s="77">
        <v>2019</v>
      </c>
      <c r="N7" s="7">
        <v>602</v>
      </c>
      <c r="O7" s="11"/>
    </row>
    <row r="8" spans="1:15" ht="22.5" customHeight="1" x14ac:dyDescent="0.25">
      <c r="B8" s="76" t="s">
        <v>55</v>
      </c>
      <c r="C8" s="77">
        <v>2019</v>
      </c>
      <c r="D8" s="81">
        <v>458</v>
      </c>
      <c r="E8" s="80">
        <f t="shared" si="0"/>
        <v>-0.24046434494195687</v>
      </c>
      <c r="H8" s="75" t="s">
        <v>55</v>
      </c>
      <c r="I8" s="77">
        <v>2019</v>
      </c>
      <c r="J8" s="7">
        <v>457</v>
      </c>
      <c r="K8" s="77"/>
      <c r="L8" s="75" t="s">
        <v>55</v>
      </c>
      <c r="M8" s="77">
        <v>2019</v>
      </c>
      <c r="N8" s="7">
        <v>457</v>
      </c>
      <c r="O8" s="11"/>
    </row>
    <row r="9" spans="1:15" ht="22.5" customHeight="1" x14ac:dyDescent="0.25">
      <c r="B9" s="76" t="s">
        <v>56</v>
      </c>
      <c r="C9" s="75">
        <v>2020</v>
      </c>
      <c r="D9" s="81">
        <v>511</v>
      </c>
      <c r="E9" s="82">
        <f t="shared" si="0"/>
        <v>0.11572052401746726</v>
      </c>
      <c r="F9" s="6">
        <f>AVERAGE(D7:D9)</f>
        <v>524</v>
      </c>
      <c r="G9" s="79">
        <f>AVERAGE(E5:E9)</f>
        <v>-6.6797707860082739E-2</v>
      </c>
      <c r="H9" s="75" t="s">
        <v>56</v>
      </c>
      <c r="I9" s="75">
        <v>2020</v>
      </c>
      <c r="J9" s="7">
        <v>510</v>
      </c>
      <c r="K9" s="77"/>
      <c r="L9" s="75" t="s">
        <v>56</v>
      </c>
      <c r="M9" s="75">
        <v>2020</v>
      </c>
      <c r="N9" s="7">
        <v>510</v>
      </c>
      <c r="O9" s="11"/>
    </row>
    <row r="10" spans="1:15" ht="22.5" customHeight="1" x14ac:dyDescent="0.25">
      <c r="B10" s="76" t="s">
        <v>57</v>
      </c>
      <c r="C10" s="75">
        <v>2020</v>
      </c>
      <c r="D10" s="49">
        <v>261</v>
      </c>
      <c r="E10" s="100"/>
      <c r="F10" s="5" t="s">
        <v>69</v>
      </c>
      <c r="G10" s="83" t="s">
        <v>63</v>
      </c>
      <c r="H10" s="75" t="s">
        <v>57</v>
      </c>
      <c r="I10" s="75">
        <v>2020</v>
      </c>
      <c r="J10" s="78">
        <v>261</v>
      </c>
      <c r="K10" s="77"/>
      <c r="L10" s="75" t="s">
        <v>57</v>
      </c>
      <c r="M10" s="75">
        <v>2020</v>
      </c>
      <c r="N10" s="78">
        <v>261</v>
      </c>
      <c r="O10" s="11"/>
    </row>
    <row r="11" spans="1:15" ht="22.5" customHeight="1" x14ac:dyDescent="0.25">
      <c r="B11" s="76" t="s">
        <v>58</v>
      </c>
      <c r="C11" s="75">
        <v>2020</v>
      </c>
      <c r="D11" s="84">
        <f>(D10*0.93)</f>
        <v>242.73000000000002</v>
      </c>
      <c r="E11" s="92"/>
      <c r="G11" s="79">
        <v>-6.7054899400296408E-2</v>
      </c>
      <c r="H11" s="75" t="s">
        <v>58</v>
      </c>
      <c r="I11" s="75">
        <v>2020</v>
      </c>
      <c r="J11" s="84">
        <f>(J10*0.93)</f>
        <v>242.73000000000002</v>
      </c>
      <c r="K11" s="77"/>
      <c r="L11" s="75" t="s">
        <v>58</v>
      </c>
      <c r="M11" s="75">
        <v>2020</v>
      </c>
      <c r="N11" s="84">
        <v>200</v>
      </c>
      <c r="O11" s="11"/>
    </row>
    <row r="12" spans="1:15" ht="22.5" customHeight="1" x14ac:dyDescent="0.3">
      <c r="B12" s="76" t="s">
        <v>59</v>
      </c>
      <c r="C12" s="75">
        <v>2020</v>
      </c>
      <c r="D12" s="84">
        <f t="shared" ref="D12:D16" si="1">(D11*0.93)</f>
        <v>225.73890000000003</v>
      </c>
      <c r="E12" s="99" t="s">
        <v>67</v>
      </c>
      <c r="F12" s="94"/>
      <c r="G12" s="79">
        <v>-6.7054899400296408E-2</v>
      </c>
      <c r="H12" s="75" t="s">
        <v>59</v>
      </c>
      <c r="I12" s="75">
        <v>2020</v>
      </c>
      <c r="J12" s="84">
        <v>100</v>
      </c>
      <c r="K12" s="77"/>
      <c r="L12" s="75" t="s">
        <v>59</v>
      </c>
      <c r="M12" s="75">
        <v>2020</v>
      </c>
      <c r="N12" s="84">
        <v>100</v>
      </c>
      <c r="O12" s="11"/>
    </row>
    <row r="13" spans="1:15" ht="22.5" customHeight="1" x14ac:dyDescent="0.3">
      <c r="B13" s="76" t="s">
        <v>60</v>
      </c>
      <c r="C13" s="75">
        <v>2020</v>
      </c>
      <c r="D13" s="84">
        <f t="shared" si="1"/>
        <v>209.93717700000005</v>
      </c>
      <c r="E13" s="92"/>
      <c r="F13" s="87" t="s">
        <v>68</v>
      </c>
      <c r="G13" s="79">
        <v>-6.7054899400296408E-2</v>
      </c>
      <c r="H13" s="75" t="s">
        <v>60</v>
      </c>
      <c r="I13" s="75">
        <v>2020</v>
      </c>
      <c r="J13" s="84">
        <v>100</v>
      </c>
      <c r="K13" s="87" t="s">
        <v>68</v>
      </c>
      <c r="L13" s="75" t="s">
        <v>60</v>
      </c>
      <c r="M13" s="75">
        <v>2020</v>
      </c>
      <c r="N13" s="84">
        <v>50</v>
      </c>
      <c r="O13" s="87" t="s">
        <v>68</v>
      </c>
    </row>
    <row r="14" spans="1:15" ht="22.5" customHeight="1" x14ac:dyDescent="0.3">
      <c r="B14" s="76" t="s">
        <v>61</v>
      </c>
      <c r="C14" s="75">
        <v>2020</v>
      </c>
      <c r="D14" s="84">
        <f t="shared" si="1"/>
        <v>195.24157461000004</v>
      </c>
      <c r="E14" s="92"/>
      <c r="F14" s="87" t="s">
        <v>68</v>
      </c>
      <c r="G14" s="79">
        <v>-6.7054899400296408E-2</v>
      </c>
      <c r="H14" s="75" t="s">
        <v>61</v>
      </c>
      <c r="I14" s="75">
        <v>2020</v>
      </c>
      <c r="J14" s="84">
        <v>100</v>
      </c>
      <c r="K14" s="87" t="s">
        <v>68</v>
      </c>
      <c r="L14" s="75" t="s">
        <v>61</v>
      </c>
      <c r="M14" s="75">
        <v>2020</v>
      </c>
      <c r="N14" s="84">
        <v>50</v>
      </c>
      <c r="O14" s="87" t="s">
        <v>68</v>
      </c>
    </row>
    <row r="15" spans="1:15" ht="22.5" customHeight="1" x14ac:dyDescent="0.3">
      <c r="B15" s="76" t="s">
        <v>62</v>
      </c>
      <c r="C15" s="75">
        <v>2020</v>
      </c>
      <c r="D15" s="84">
        <f t="shared" si="1"/>
        <v>181.57466438730006</v>
      </c>
      <c r="E15" s="92"/>
      <c r="F15" s="87" t="s">
        <v>68</v>
      </c>
      <c r="G15" s="79">
        <v>-6.7054899400296408E-2</v>
      </c>
      <c r="H15" s="75" t="s">
        <v>62</v>
      </c>
      <c r="I15" s="75">
        <v>2020</v>
      </c>
      <c r="J15" s="84">
        <v>100</v>
      </c>
      <c r="K15" s="87" t="s">
        <v>68</v>
      </c>
      <c r="L15" s="75" t="s">
        <v>62</v>
      </c>
      <c r="M15" s="75">
        <v>2020</v>
      </c>
      <c r="N15" s="84">
        <v>50</v>
      </c>
      <c r="O15" s="87" t="s">
        <v>68</v>
      </c>
    </row>
    <row r="16" spans="1:15" ht="22.5" customHeight="1" x14ac:dyDescent="0.3">
      <c r="B16" s="76" t="s">
        <v>51</v>
      </c>
      <c r="C16" s="75">
        <v>2020</v>
      </c>
      <c r="D16" s="84">
        <f t="shared" si="1"/>
        <v>168.86443788018906</v>
      </c>
      <c r="E16" s="93"/>
      <c r="F16" s="87" t="s">
        <v>68</v>
      </c>
      <c r="G16" s="79">
        <v>-6.7054899400296408E-2</v>
      </c>
      <c r="H16" s="75" t="s">
        <v>51</v>
      </c>
      <c r="I16" s="75">
        <v>2020</v>
      </c>
      <c r="J16" s="84">
        <v>100</v>
      </c>
      <c r="K16" s="87" t="s">
        <v>68</v>
      </c>
      <c r="L16" s="75" t="s">
        <v>51</v>
      </c>
      <c r="M16" s="75">
        <v>2020</v>
      </c>
      <c r="N16" s="84">
        <v>50</v>
      </c>
      <c r="O16" s="87" t="s">
        <v>68</v>
      </c>
    </row>
    <row r="17" spans="2:20" ht="22.5" customHeight="1" x14ac:dyDescent="0.3">
      <c r="D17" s="96">
        <f>SUM(D5:D16)</f>
        <v>4416.0867538774892</v>
      </c>
      <c r="E17" s="97"/>
      <c r="F17" s="87"/>
      <c r="G17" s="87"/>
      <c r="H17" s="87"/>
      <c r="I17" s="98"/>
      <c r="J17" s="98">
        <f>SUM(J5:J16)</f>
        <v>3931.73</v>
      </c>
      <c r="K17" s="87"/>
      <c r="L17" s="87"/>
      <c r="M17" s="98"/>
      <c r="N17" s="98">
        <f>SUM(N5:N16)</f>
        <v>3689</v>
      </c>
      <c r="O17" s="11"/>
    </row>
    <row r="18" spans="2:20" ht="9.9499999999999993" customHeight="1" x14ac:dyDescent="0.25">
      <c r="D18" s="73"/>
    </row>
    <row r="19" spans="2:20" ht="22.5" customHeight="1" x14ac:dyDescent="0.3">
      <c r="D19" s="73"/>
      <c r="H19" s="299" t="s">
        <v>66</v>
      </c>
      <c r="I19" s="299"/>
      <c r="J19" s="299"/>
      <c r="K19" s="88" t="s">
        <v>70</v>
      </c>
      <c r="M19" s="299" t="s">
        <v>66</v>
      </c>
      <c r="N19" s="299"/>
      <c r="O19" s="299"/>
      <c r="P19" s="88" t="s">
        <v>70</v>
      </c>
      <c r="Q19" s="299" t="s">
        <v>66</v>
      </c>
      <c r="R19" s="299"/>
      <c r="S19" s="299"/>
      <c r="T19" s="88" t="s">
        <v>70</v>
      </c>
    </row>
    <row r="20" spans="2:20" ht="19.5" customHeight="1" x14ac:dyDescent="0.3">
      <c r="B20"/>
      <c r="H20" s="75" t="s">
        <v>52</v>
      </c>
      <c r="I20" s="77">
        <v>2020</v>
      </c>
      <c r="J20" s="78">
        <v>100</v>
      </c>
      <c r="K20" s="87" t="s">
        <v>68</v>
      </c>
      <c r="M20" s="75" t="s">
        <v>52</v>
      </c>
      <c r="N20" s="77">
        <v>2020</v>
      </c>
      <c r="O20" s="78">
        <v>100</v>
      </c>
      <c r="P20" s="87" t="s">
        <v>68</v>
      </c>
      <c r="Q20" s="75" t="s">
        <v>52</v>
      </c>
      <c r="R20" s="77">
        <v>2020</v>
      </c>
      <c r="S20" s="78">
        <v>50</v>
      </c>
      <c r="T20" s="87" t="s">
        <v>68</v>
      </c>
    </row>
    <row r="21" spans="2:20" ht="19.5" customHeight="1" x14ac:dyDescent="0.3">
      <c r="B21"/>
      <c r="H21" s="77" t="s">
        <v>53</v>
      </c>
      <c r="I21" s="77">
        <v>2020</v>
      </c>
      <c r="J21" s="78">
        <v>100</v>
      </c>
      <c r="K21" s="87" t="s">
        <v>68</v>
      </c>
      <c r="M21" s="77" t="s">
        <v>53</v>
      </c>
      <c r="N21" s="77">
        <v>2020</v>
      </c>
      <c r="O21" s="78">
        <v>100</v>
      </c>
      <c r="P21" s="87" t="s">
        <v>68</v>
      </c>
      <c r="Q21" s="77" t="s">
        <v>53</v>
      </c>
      <c r="R21" s="77">
        <v>2020</v>
      </c>
      <c r="S21" s="78">
        <v>50</v>
      </c>
      <c r="T21" s="87" t="s">
        <v>68</v>
      </c>
    </row>
    <row r="22" spans="2:20" ht="19.5" customHeight="1" x14ac:dyDescent="0.3">
      <c r="B22"/>
      <c r="H22" s="77" t="s">
        <v>54</v>
      </c>
      <c r="I22" s="77">
        <v>2020</v>
      </c>
      <c r="J22" s="78">
        <v>100</v>
      </c>
      <c r="K22" s="87" t="s">
        <v>68</v>
      </c>
      <c r="M22" s="77" t="s">
        <v>54</v>
      </c>
      <c r="N22" s="77">
        <v>2020</v>
      </c>
      <c r="O22" s="78">
        <v>100</v>
      </c>
      <c r="P22" s="87" t="s">
        <v>68</v>
      </c>
      <c r="Q22" s="77" t="s">
        <v>54</v>
      </c>
      <c r="R22" s="77">
        <v>2020</v>
      </c>
      <c r="S22" s="78">
        <v>50</v>
      </c>
      <c r="T22" s="87" t="s">
        <v>68</v>
      </c>
    </row>
    <row r="23" spans="2:20" ht="19.5" customHeight="1" x14ac:dyDescent="0.25">
      <c r="B23"/>
      <c r="H23" s="75" t="s">
        <v>55</v>
      </c>
      <c r="I23" s="77">
        <v>2021</v>
      </c>
      <c r="J23" s="78">
        <v>400</v>
      </c>
      <c r="K23" s="77"/>
      <c r="M23" s="75" t="s">
        <v>55</v>
      </c>
      <c r="N23" s="77">
        <v>2021</v>
      </c>
      <c r="O23" s="78">
        <v>300</v>
      </c>
      <c r="Q23" s="75" t="s">
        <v>55</v>
      </c>
      <c r="R23" s="77">
        <v>2021</v>
      </c>
      <c r="S23" s="78">
        <v>200</v>
      </c>
    </row>
    <row r="24" spans="2:20" s="85" customFormat="1" ht="19.5" customHeight="1" x14ac:dyDescent="0.25">
      <c r="B24"/>
      <c r="C24" s="75"/>
      <c r="D24" s="75"/>
      <c r="E24" s="76"/>
      <c r="F24" s="77"/>
      <c r="G24" s="77"/>
      <c r="H24" s="75" t="s">
        <v>56</v>
      </c>
      <c r="I24" s="77">
        <v>2021</v>
      </c>
      <c r="J24" s="78">
        <v>400</v>
      </c>
      <c r="K24" s="77"/>
      <c r="L24" s="95"/>
      <c r="M24" s="75" t="s">
        <v>56</v>
      </c>
      <c r="N24" s="77">
        <v>2021</v>
      </c>
      <c r="O24" s="78">
        <v>300</v>
      </c>
      <c r="P24" s="77"/>
      <c r="Q24" s="75" t="s">
        <v>56</v>
      </c>
      <c r="R24" s="77">
        <v>2021</v>
      </c>
      <c r="S24" s="78">
        <v>200</v>
      </c>
    </row>
    <row r="25" spans="2:20" ht="19.5" customHeight="1" x14ac:dyDescent="0.25">
      <c r="B25"/>
      <c r="H25" s="75" t="s">
        <v>57</v>
      </c>
      <c r="I25" s="77">
        <v>2021</v>
      </c>
      <c r="J25" s="78">
        <v>400</v>
      </c>
      <c r="K25" s="77"/>
      <c r="M25" s="75" t="s">
        <v>57</v>
      </c>
      <c r="N25" s="77">
        <v>2021</v>
      </c>
      <c r="O25" s="78">
        <v>300</v>
      </c>
      <c r="Q25" s="75" t="s">
        <v>57</v>
      </c>
      <c r="R25" s="77">
        <v>2021</v>
      </c>
      <c r="S25" s="78">
        <v>200</v>
      </c>
    </row>
    <row r="26" spans="2:20" ht="19.5" customHeight="1" x14ac:dyDescent="0.25">
      <c r="B26"/>
      <c r="H26" s="75" t="s">
        <v>58</v>
      </c>
      <c r="I26" s="77">
        <v>2021</v>
      </c>
      <c r="J26" s="78">
        <v>400</v>
      </c>
      <c r="K26" s="77"/>
      <c r="M26" s="75" t="s">
        <v>58</v>
      </c>
      <c r="N26" s="77">
        <v>2021</v>
      </c>
      <c r="O26" s="78">
        <v>300</v>
      </c>
      <c r="Q26" s="75" t="s">
        <v>58</v>
      </c>
      <c r="R26" s="77">
        <v>2021</v>
      </c>
      <c r="S26" s="78">
        <v>200</v>
      </c>
    </row>
    <row r="27" spans="2:20" s="10" customFormat="1" ht="19.5" customHeight="1" x14ac:dyDescent="0.25">
      <c r="B27"/>
      <c r="C27" s="75"/>
      <c r="D27" s="75"/>
      <c r="E27" s="76"/>
      <c r="F27" s="77"/>
      <c r="G27" s="77"/>
      <c r="H27" s="75" t="s">
        <v>59</v>
      </c>
      <c r="I27" s="77">
        <v>2021</v>
      </c>
      <c r="J27" s="78">
        <v>400</v>
      </c>
      <c r="K27" s="77"/>
      <c r="L27" s="5"/>
      <c r="M27" s="75" t="s">
        <v>59</v>
      </c>
      <c r="N27" s="77">
        <v>2021</v>
      </c>
      <c r="O27" s="78">
        <v>300</v>
      </c>
      <c r="P27" s="77"/>
      <c r="Q27" s="75" t="s">
        <v>59</v>
      </c>
      <c r="R27" s="77">
        <v>2021</v>
      </c>
      <c r="S27" s="78">
        <v>200</v>
      </c>
    </row>
    <row r="28" spans="2:20" ht="19.5" customHeight="1" x14ac:dyDescent="0.25">
      <c r="H28" s="75" t="s">
        <v>60</v>
      </c>
      <c r="I28" s="77">
        <v>2021</v>
      </c>
      <c r="J28" s="78">
        <v>400</v>
      </c>
      <c r="K28" s="77"/>
      <c r="M28" s="75" t="s">
        <v>60</v>
      </c>
      <c r="N28" s="77">
        <v>2021</v>
      </c>
      <c r="O28" s="78">
        <v>300</v>
      </c>
      <c r="Q28" s="75" t="s">
        <v>60</v>
      </c>
      <c r="R28" s="77">
        <v>2021</v>
      </c>
      <c r="S28" s="78">
        <v>200</v>
      </c>
    </row>
    <row r="29" spans="2:20" ht="19.5" customHeight="1" x14ac:dyDescent="0.25">
      <c r="H29" s="75" t="s">
        <v>61</v>
      </c>
      <c r="I29" s="77">
        <v>2021</v>
      </c>
      <c r="J29" s="78">
        <v>400</v>
      </c>
      <c r="K29" s="77"/>
      <c r="M29" s="75" t="s">
        <v>61</v>
      </c>
      <c r="N29" s="77">
        <v>2021</v>
      </c>
      <c r="O29" s="78">
        <v>300</v>
      </c>
      <c r="Q29" s="75" t="s">
        <v>61</v>
      </c>
      <c r="R29" s="77">
        <v>2021</v>
      </c>
      <c r="S29" s="78">
        <v>200</v>
      </c>
    </row>
    <row r="30" spans="2:20" ht="19.5" customHeight="1" x14ac:dyDescent="0.25">
      <c r="H30" s="75" t="s">
        <v>62</v>
      </c>
      <c r="I30" s="77">
        <v>2021</v>
      </c>
      <c r="J30" s="78">
        <v>400</v>
      </c>
      <c r="K30" s="77"/>
      <c r="M30" s="75" t="s">
        <v>62</v>
      </c>
      <c r="N30" s="77">
        <v>2021</v>
      </c>
      <c r="O30" s="78">
        <v>300</v>
      </c>
      <c r="Q30" s="75" t="s">
        <v>62</v>
      </c>
      <c r="R30" s="77">
        <v>2021</v>
      </c>
      <c r="S30" s="78">
        <v>200</v>
      </c>
    </row>
    <row r="31" spans="2:20" ht="19.5" customHeight="1" x14ac:dyDescent="0.25">
      <c r="H31" s="75" t="s">
        <v>51</v>
      </c>
      <c r="I31" s="77">
        <v>2021</v>
      </c>
      <c r="J31" s="78">
        <v>400</v>
      </c>
      <c r="K31" s="77"/>
      <c r="M31" s="75" t="s">
        <v>51</v>
      </c>
      <c r="N31" s="77">
        <v>2021</v>
      </c>
      <c r="O31" s="78">
        <v>300</v>
      </c>
      <c r="Q31" s="75" t="s">
        <v>51</v>
      </c>
      <c r="R31" s="77">
        <v>2021</v>
      </c>
      <c r="S31" s="78">
        <v>200</v>
      </c>
    </row>
    <row r="32" spans="2:20" ht="19.5" customHeight="1" x14ac:dyDescent="0.3">
      <c r="H32" s="77"/>
      <c r="I32" s="94"/>
      <c r="J32" s="98">
        <f>SUM(J20:J31)</f>
        <v>3900</v>
      </c>
      <c r="K32" s="94"/>
      <c r="L32" s="94"/>
      <c r="M32" s="94"/>
      <c r="N32" s="94"/>
      <c r="O32" s="98">
        <f>SUM(O20:O31)</f>
        <v>3000</v>
      </c>
      <c r="P32" s="94"/>
      <c r="Q32" s="94"/>
      <c r="R32" s="94"/>
      <c r="S32" s="98">
        <f>SUM(S20:S31)</f>
        <v>1950</v>
      </c>
    </row>
    <row r="33" spans="2:19" ht="23.45" customHeight="1" x14ac:dyDescent="0.25">
      <c r="J33" s="6"/>
      <c r="N33" s="77"/>
    </row>
    <row r="34" spans="2:19" ht="18.95" customHeight="1" x14ac:dyDescent="0.25"/>
    <row r="35" spans="2:19" ht="18.95" customHeight="1" x14ac:dyDescent="0.25"/>
    <row r="36" spans="2:19" s="10" customFormat="1" ht="19.5" customHeight="1" x14ac:dyDescent="0.25">
      <c r="B36" s="76"/>
      <c r="C36" s="75"/>
      <c r="D36" s="75"/>
      <c r="E36" s="76"/>
      <c r="F36" s="77"/>
      <c r="G36" s="77"/>
      <c r="H36" s="11"/>
      <c r="I36" s="11"/>
      <c r="J36" s="78"/>
      <c r="K36" s="86"/>
      <c r="L36" s="5"/>
      <c r="M36" s="5"/>
      <c r="N36" s="6"/>
      <c r="O36" s="5"/>
      <c r="P36" s="77"/>
      <c r="Q36" s="5"/>
      <c r="R36" s="5"/>
      <c r="S36" s="5"/>
    </row>
    <row r="37" spans="2:19" ht="7.35" customHeight="1" x14ac:dyDescent="0.25"/>
    <row r="40" spans="2:19" ht="28.5" customHeight="1" x14ac:dyDescent="0.25"/>
    <row r="41" spans="2:19" ht="22.35" customHeight="1" x14ac:dyDescent="0.25"/>
    <row r="42" spans="2:19" ht="19.5" customHeight="1" x14ac:dyDescent="0.25"/>
  </sheetData>
  <mergeCells count="4">
    <mergeCell ref="L4:N4"/>
    <mergeCell ref="M19:O19"/>
    <mergeCell ref="Q19:S19"/>
    <mergeCell ref="H19:J19"/>
  </mergeCells>
  <printOptions horizontalCentered="1"/>
  <pageMargins left="0.25" right="0.25" top="0.25" bottom="0.25" header="0.3" footer="0.3"/>
  <pageSetup scale="75" orientation="landscape" r:id="rId1"/>
  <headerFooter>
    <oddFooter>&amp;L&amp;"Monotype Corsiva,Regular"&amp;Z&amp;F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FBF5-3633-4403-990F-B64DFE52DF75}">
  <dimension ref="A1:R155"/>
  <sheetViews>
    <sheetView showGridLines="0" tabSelected="1" zoomScale="130" zoomScaleNormal="130" workbookViewId="0">
      <pane ySplit="4" topLeftCell="A58" activePane="bottomLeft" state="frozen"/>
      <selection pane="bottomLeft" activeCell="B102" sqref="B102:G102"/>
    </sheetView>
  </sheetViews>
  <sheetFormatPr defaultColWidth="26.5703125" defaultRowHeight="15" x14ac:dyDescent="0.25"/>
  <cols>
    <col min="1" max="1" width="16.42578125" customWidth="1"/>
    <col min="2" max="2" width="14" bestFit="1" customWidth="1"/>
    <col min="3" max="3" width="11.85546875" customWidth="1"/>
    <col min="4" max="6" width="12" customWidth="1"/>
    <col min="7" max="7" width="10.140625" customWidth="1"/>
    <col min="8" max="8" width="10.28515625" customWidth="1"/>
    <col min="9" max="9" width="10.85546875" bestFit="1" customWidth="1"/>
    <col min="10" max="10" width="8.28515625" customWidth="1"/>
    <col min="11" max="11" width="13.140625" style="220" customWidth="1"/>
    <col min="12" max="12" width="11.42578125" style="276" customWidth="1"/>
    <col min="13" max="13" width="12.85546875" style="220" bestFit="1" customWidth="1"/>
    <col min="14" max="17" width="14.85546875" style="220" customWidth="1"/>
    <col min="18" max="18" width="14.85546875" style="1" customWidth="1"/>
  </cols>
  <sheetData>
    <row r="1" spans="1:12" ht="18.75" x14ac:dyDescent="0.3">
      <c r="A1" s="300" t="s">
        <v>46</v>
      </c>
      <c r="B1" s="300"/>
      <c r="C1" s="300"/>
      <c r="D1" s="300"/>
      <c r="E1" s="300"/>
      <c r="F1" s="300"/>
      <c r="G1" s="300"/>
      <c r="H1" s="300"/>
      <c r="I1" s="300"/>
      <c r="J1" s="240"/>
      <c r="K1" s="278"/>
      <c r="L1" s="278"/>
    </row>
    <row r="2" spans="1:12" ht="18.75" x14ac:dyDescent="0.3">
      <c r="A2" s="300" t="s">
        <v>94</v>
      </c>
      <c r="B2" s="300"/>
      <c r="C2" s="300"/>
      <c r="D2" s="300"/>
      <c r="E2" s="300"/>
      <c r="F2" s="300"/>
      <c r="G2" s="300"/>
      <c r="H2" s="300"/>
      <c r="I2" s="300"/>
      <c r="J2" s="240"/>
      <c r="K2" s="278"/>
      <c r="L2" s="278"/>
    </row>
    <row r="3" spans="1:12" ht="18.75" x14ac:dyDescent="0.3">
      <c r="A3" s="300" t="s">
        <v>133</v>
      </c>
      <c r="B3" s="300"/>
      <c r="C3" s="300"/>
      <c r="D3" s="300"/>
      <c r="E3" s="300"/>
      <c r="F3" s="300"/>
      <c r="G3" s="300"/>
      <c r="H3" s="300"/>
      <c r="I3" s="300"/>
      <c r="J3" s="240"/>
      <c r="K3" s="278"/>
      <c r="L3" s="278"/>
    </row>
    <row r="4" spans="1:12" ht="18.75" x14ac:dyDescent="0.3">
      <c r="A4" s="301" t="s">
        <v>129</v>
      </c>
      <c r="B4" s="301"/>
      <c r="C4" s="301"/>
      <c r="D4" s="301"/>
      <c r="E4" s="301"/>
      <c r="F4" s="301"/>
      <c r="G4" s="301"/>
      <c r="H4" s="301"/>
      <c r="I4" s="301"/>
      <c r="J4" s="241"/>
      <c r="K4" s="279"/>
      <c r="L4" s="279"/>
    </row>
    <row r="5" spans="1:12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280"/>
      <c r="L5" s="280"/>
    </row>
    <row r="6" spans="1:12" ht="15.75" thickBot="1" x14ac:dyDescent="0.3">
      <c r="A6" s="102" t="s">
        <v>102</v>
      </c>
      <c r="B6" s="103" t="s">
        <v>37</v>
      </c>
      <c r="C6" s="103" t="s">
        <v>39</v>
      </c>
      <c r="D6" s="204" t="s">
        <v>40</v>
      </c>
      <c r="E6" s="204" t="s">
        <v>44</v>
      </c>
      <c r="F6" s="204" t="s">
        <v>49</v>
      </c>
      <c r="G6" s="9" t="s">
        <v>45</v>
      </c>
      <c r="H6" s="112" t="s">
        <v>0</v>
      </c>
      <c r="I6" s="211" t="s">
        <v>13</v>
      </c>
      <c r="K6" s="276"/>
    </row>
    <row r="7" spans="1:12" ht="6.75" customHeight="1" x14ac:dyDescent="0.25">
      <c r="B7" s="1"/>
      <c r="C7" s="1"/>
      <c r="D7" s="1"/>
      <c r="E7" s="1"/>
      <c r="F7" s="1"/>
      <c r="G7" s="1"/>
      <c r="H7" s="1"/>
      <c r="I7" s="210"/>
      <c r="K7" s="276"/>
    </row>
    <row r="8" spans="1:12" ht="17.100000000000001" customHeight="1" x14ac:dyDescent="0.25">
      <c r="A8" s="113" t="s">
        <v>95</v>
      </c>
      <c r="B8" s="115">
        <v>37</v>
      </c>
      <c r="C8" s="115">
        <v>7248</v>
      </c>
      <c r="D8" s="115">
        <v>14837</v>
      </c>
      <c r="E8" s="115">
        <v>318</v>
      </c>
      <c r="F8" s="115">
        <v>524</v>
      </c>
      <c r="G8" s="115">
        <v>164</v>
      </c>
      <c r="H8" s="116">
        <f t="shared" ref="H8:H12" si="0">SUM(B8:G8)</f>
        <v>23128</v>
      </c>
      <c r="I8" s="117">
        <f>(H8/H$15)</f>
        <v>0.12285529125543149</v>
      </c>
      <c r="K8" s="276"/>
    </row>
    <row r="9" spans="1:12" ht="17.100000000000001" customHeight="1" x14ac:dyDescent="0.25">
      <c r="A9" s="118" t="s">
        <v>96</v>
      </c>
      <c r="B9" s="120">
        <v>599</v>
      </c>
      <c r="C9" s="120">
        <v>4135</v>
      </c>
      <c r="D9" s="120">
        <v>2398</v>
      </c>
      <c r="E9" s="120">
        <v>483</v>
      </c>
      <c r="F9" s="120">
        <v>299</v>
      </c>
      <c r="G9" s="120">
        <v>658</v>
      </c>
      <c r="H9" s="72">
        <f t="shared" si="0"/>
        <v>8572</v>
      </c>
      <c r="I9" s="121">
        <f t="shared" ref="I9:I13" si="1">(H9/H$15)</f>
        <v>4.5534225036387009E-2</v>
      </c>
      <c r="K9" s="276"/>
    </row>
    <row r="10" spans="1:12" ht="17.100000000000001" customHeight="1" x14ac:dyDescent="0.25">
      <c r="A10" s="113" t="s">
        <v>97</v>
      </c>
      <c r="B10" s="114">
        <v>41</v>
      </c>
      <c r="C10" s="115">
        <v>723</v>
      </c>
      <c r="D10" s="115">
        <v>180</v>
      </c>
      <c r="E10" s="115">
        <v>73</v>
      </c>
      <c r="F10" s="115">
        <v>63</v>
      </c>
      <c r="G10" s="114">
        <v>338</v>
      </c>
      <c r="H10" s="116">
        <f t="shared" si="0"/>
        <v>1418</v>
      </c>
      <c r="I10" s="117">
        <f t="shared" si="1"/>
        <v>7.5323764700882846E-3</v>
      </c>
      <c r="K10" s="276"/>
    </row>
    <row r="11" spans="1:12" ht="17.100000000000001" customHeight="1" x14ac:dyDescent="0.25">
      <c r="A11" s="118" t="s">
        <v>98</v>
      </c>
      <c r="B11" s="119">
        <v>0</v>
      </c>
      <c r="C11" s="120">
        <v>9336</v>
      </c>
      <c r="D11" s="119">
        <v>30824</v>
      </c>
      <c r="E11" s="119">
        <v>540</v>
      </c>
      <c r="F11" s="119">
        <v>100</v>
      </c>
      <c r="G11" s="119">
        <v>138</v>
      </c>
      <c r="H11" s="72">
        <f t="shared" si="0"/>
        <v>40938</v>
      </c>
      <c r="I11" s="121">
        <f t="shared" si="1"/>
        <v>0.21746151476197054</v>
      </c>
      <c r="K11" s="276"/>
    </row>
    <row r="12" spans="1:12" ht="17.100000000000001" customHeight="1" x14ac:dyDescent="0.25">
      <c r="A12" s="113" t="s">
        <v>99</v>
      </c>
      <c r="B12" s="115">
        <v>0</v>
      </c>
      <c r="C12" s="115">
        <v>57850</v>
      </c>
      <c r="D12" s="115">
        <v>12902</v>
      </c>
      <c r="E12" s="115">
        <v>335</v>
      </c>
      <c r="F12" s="115">
        <v>209</v>
      </c>
      <c r="G12" s="115">
        <v>257</v>
      </c>
      <c r="H12" s="116">
        <f t="shared" si="0"/>
        <v>71553</v>
      </c>
      <c r="I12" s="117">
        <f t="shared" si="1"/>
        <v>0.38008754130058325</v>
      </c>
      <c r="K12" s="276"/>
    </row>
    <row r="13" spans="1:12" ht="17.100000000000001" customHeight="1" thickBot="1" x14ac:dyDescent="0.3">
      <c r="A13" s="122" t="s">
        <v>100</v>
      </c>
      <c r="B13" s="123">
        <v>257</v>
      </c>
      <c r="C13" s="123">
        <v>30940</v>
      </c>
      <c r="D13" s="123">
        <v>9150</v>
      </c>
      <c r="E13" s="123">
        <v>937</v>
      </c>
      <c r="F13" s="123">
        <v>579</v>
      </c>
      <c r="G13" s="123">
        <v>782</v>
      </c>
      <c r="H13" s="124">
        <f>SUM(B13:G13)</f>
        <v>42645</v>
      </c>
      <c r="I13" s="125">
        <f t="shared" si="1"/>
        <v>0.22652905117553943</v>
      </c>
      <c r="K13" s="276"/>
    </row>
    <row r="14" spans="1:12" ht="9.9499999999999993" customHeight="1" thickTop="1" x14ac:dyDescent="0.25">
      <c r="A14" s="126"/>
      <c r="B14" s="72"/>
      <c r="C14" s="72"/>
      <c r="D14" s="72"/>
      <c r="E14" s="72"/>
      <c r="F14" s="72"/>
      <c r="G14" s="72"/>
      <c r="H14" s="72"/>
      <c r="I14" s="121"/>
      <c r="K14" s="276"/>
    </row>
    <row r="15" spans="1:12" ht="17.100000000000001" customHeight="1" thickBot="1" x14ac:dyDescent="0.3">
      <c r="A15" s="128" t="s">
        <v>0</v>
      </c>
      <c r="B15" s="57">
        <f>SUM(B8:B13)</f>
        <v>934</v>
      </c>
      <c r="C15" s="57">
        <f t="shared" ref="C15:H15" si="2">SUM(C8:C13)</f>
        <v>110232</v>
      </c>
      <c r="D15" s="57">
        <f t="shared" si="2"/>
        <v>70291</v>
      </c>
      <c r="E15" s="57">
        <f t="shared" si="2"/>
        <v>2686</v>
      </c>
      <c r="F15" s="57">
        <f t="shared" si="2"/>
        <v>1774</v>
      </c>
      <c r="G15" s="57">
        <f t="shared" si="2"/>
        <v>2337</v>
      </c>
      <c r="H15" s="57">
        <f t="shared" si="2"/>
        <v>188254</v>
      </c>
      <c r="I15" s="129">
        <f>(H15/H$15)</f>
        <v>1</v>
      </c>
      <c r="K15" s="276"/>
    </row>
    <row r="16" spans="1:12" ht="9" customHeight="1" x14ac:dyDescent="0.25">
      <c r="A16" s="126"/>
      <c r="B16" s="72"/>
      <c r="C16" s="72"/>
      <c r="D16" s="72"/>
      <c r="E16" s="72"/>
      <c r="F16" s="72"/>
      <c r="G16" s="72"/>
      <c r="H16" s="127"/>
      <c r="I16" s="121"/>
      <c r="K16" s="276"/>
    </row>
    <row r="17" spans="1:18" ht="17.100000000000001" customHeight="1" thickBot="1" x14ac:dyDescent="0.3">
      <c r="A17" s="128" t="s">
        <v>13</v>
      </c>
      <c r="B17" s="148">
        <f>(B15/$H$15)</f>
        <v>4.9613819626674596E-3</v>
      </c>
      <c r="C17" s="148">
        <f>(C15/$H$15)</f>
        <v>0.58554931103721564</v>
      </c>
      <c r="D17" s="148">
        <f>(D15/$H$15)</f>
        <v>0.37338383248164714</v>
      </c>
      <c r="E17" s="148">
        <f t="shared" ref="E17:F17" si="3">(E15/$H$15)</f>
        <v>1.4267957121761024E-2</v>
      </c>
      <c r="F17" s="148">
        <f t="shared" si="3"/>
        <v>9.4234385457945113E-3</v>
      </c>
      <c r="G17" s="148">
        <f>(G15/$H$15)</f>
        <v>1.241407885091419E-2</v>
      </c>
      <c r="H17" s="148">
        <f>(H15/$H$15)</f>
        <v>1</v>
      </c>
      <c r="I17" s="121"/>
      <c r="K17" s="276"/>
    </row>
    <row r="18" spans="1:18" s="40" customFormat="1" ht="17.100000000000001" customHeight="1" x14ac:dyDescent="0.25">
      <c r="A18" s="292"/>
      <c r="B18" s="215"/>
      <c r="C18" s="215"/>
      <c r="D18" s="215"/>
      <c r="E18" s="215"/>
      <c r="F18" s="215"/>
      <c r="G18" s="215"/>
      <c r="H18" s="215"/>
      <c r="I18" s="226"/>
      <c r="K18" s="281"/>
      <c r="L18" s="281"/>
      <c r="M18" s="223"/>
      <c r="N18" s="223"/>
      <c r="O18" s="223"/>
      <c r="P18" s="223"/>
      <c r="Q18" s="223"/>
      <c r="R18" s="42"/>
    </row>
    <row r="19" spans="1:18" s="40" customFormat="1" ht="17.100000000000001" customHeight="1" x14ac:dyDescent="0.25">
      <c r="A19" s="292" t="s">
        <v>95</v>
      </c>
      <c r="B19" s="215"/>
      <c r="C19" s="215"/>
      <c r="D19" s="215"/>
      <c r="E19" s="215"/>
      <c r="F19" s="215"/>
      <c r="G19" s="215"/>
      <c r="H19" s="215"/>
      <c r="I19" s="226"/>
      <c r="K19" s="281"/>
      <c r="L19" s="281"/>
      <c r="M19" s="223"/>
      <c r="N19" s="223"/>
      <c r="O19" s="223"/>
      <c r="P19" s="223"/>
      <c r="Q19" s="223"/>
      <c r="R19" s="42"/>
    </row>
    <row r="20" spans="1:18" ht="12.75" customHeight="1" x14ac:dyDescent="0.25"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</row>
    <row r="21" spans="1:18" ht="15.75" thickBot="1" x14ac:dyDescent="0.3">
      <c r="A21" s="133" t="s">
        <v>15</v>
      </c>
      <c r="B21" s="112" t="s">
        <v>37</v>
      </c>
      <c r="C21" s="112" t="s">
        <v>39</v>
      </c>
      <c r="D21" s="112" t="s">
        <v>40</v>
      </c>
      <c r="E21" s="112" t="s">
        <v>44</v>
      </c>
      <c r="F21" s="112" t="s">
        <v>49</v>
      </c>
      <c r="G21" s="112" t="s">
        <v>45</v>
      </c>
      <c r="H21" s="199" t="s">
        <v>0</v>
      </c>
      <c r="I21" s="134" t="s">
        <v>13</v>
      </c>
      <c r="J21" s="1"/>
      <c r="K21" s="276"/>
    </row>
    <row r="22" spans="1:18" ht="6.95" customHeight="1" x14ac:dyDescent="0.25">
      <c r="A22" s="242"/>
      <c r="B22" s="243"/>
      <c r="C22" s="243"/>
      <c r="D22" s="243"/>
      <c r="E22" s="243"/>
      <c r="F22" s="243"/>
      <c r="G22" s="243"/>
      <c r="H22" s="244"/>
      <c r="I22" s="245"/>
      <c r="J22" s="1"/>
      <c r="K22" s="276"/>
    </row>
    <row r="23" spans="1:18" ht="15" customHeight="1" x14ac:dyDescent="0.25">
      <c r="A23" s="249" t="s">
        <v>75</v>
      </c>
      <c r="B23" s="250">
        <v>0</v>
      </c>
      <c r="C23" s="250">
        <v>325</v>
      </c>
      <c r="D23" s="250">
        <v>513</v>
      </c>
      <c r="E23" s="250">
        <v>22</v>
      </c>
      <c r="F23" s="250">
        <v>1</v>
      </c>
      <c r="G23" s="250">
        <v>7</v>
      </c>
      <c r="H23" s="232">
        <f t="shared" ref="H23:H34" si="4">SUM(B23:G23)</f>
        <v>868</v>
      </c>
      <c r="I23" s="117">
        <f t="shared" ref="I23:I34" si="5">(H23/H$36)</f>
        <v>3.7530266343825669E-2</v>
      </c>
      <c r="J23" s="1"/>
      <c r="K23" s="276"/>
    </row>
    <row r="24" spans="1:18" ht="13.5" customHeight="1" x14ac:dyDescent="0.25">
      <c r="A24" t="s">
        <v>77</v>
      </c>
      <c r="B24" s="220">
        <v>0</v>
      </c>
      <c r="C24" s="220">
        <v>27</v>
      </c>
      <c r="D24" s="220">
        <v>3</v>
      </c>
      <c r="E24" s="220">
        <v>8</v>
      </c>
      <c r="F24" s="220">
        <v>0</v>
      </c>
      <c r="G24" s="220">
        <v>2</v>
      </c>
      <c r="H24" s="220">
        <f t="shared" si="4"/>
        <v>40</v>
      </c>
      <c r="I24" s="121">
        <f t="shared" si="5"/>
        <v>1.7295053614666206E-3</v>
      </c>
      <c r="J24" s="1"/>
      <c r="K24" s="276"/>
    </row>
    <row r="25" spans="1:18" x14ac:dyDescent="0.25">
      <c r="A25" s="135" t="s">
        <v>111</v>
      </c>
      <c r="B25" s="114">
        <v>0</v>
      </c>
      <c r="C25" s="115">
        <v>13</v>
      </c>
      <c r="D25" s="114">
        <v>24</v>
      </c>
      <c r="E25" s="114">
        <v>0</v>
      </c>
      <c r="F25" s="114">
        <v>0</v>
      </c>
      <c r="G25" s="115">
        <v>0</v>
      </c>
      <c r="H25" s="232">
        <f t="shared" si="4"/>
        <v>37</v>
      </c>
      <c r="I25" s="117">
        <f t="shared" si="5"/>
        <v>1.599792459356624E-3</v>
      </c>
      <c r="J25" s="1"/>
      <c r="K25" s="276"/>
    </row>
    <row r="26" spans="1:18" x14ac:dyDescent="0.25">
      <c r="A26" s="137" t="s">
        <v>83</v>
      </c>
      <c r="B26" s="120">
        <v>0</v>
      </c>
      <c r="C26" s="120">
        <v>446</v>
      </c>
      <c r="D26" s="120">
        <v>35</v>
      </c>
      <c r="E26" s="120">
        <v>1</v>
      </c>
      <c r="F26" s="120">
        <v>0</v>
      </c>
      <c r="G26" s="120">
        <v>0</v>
      </c>
      <c r="H26" s="220">
        <f t="shared" si="4"/>
        <v>482</v>
      </c>
      <c r="I26" s="121">
        <f t="shared" si="5"/>
        <v>2.0840539605672777E-2</v>
      </c>
      <c r="J26" s="1"/>
      <c r="K26" s="276"/>
    </row>
    <row r="27" spans="1:18" x14ac:dyDescent="0.25">
      <c r="A27" s="135" t="s">
        <v>84</v>
      </c>
      <c r="B27" s="114">
        <v>0</v>
      </c>
      <c r="C27" s="115">
        <v>231</v>
      </c>
      <c r="D27" s="115">
        <v>146</v>
      </c>
      <c r="E27" s="115">
        <v>0</v>
      </c>
      <c r="F27" s="115">
        <v>0</v>
      </c>
      <c r="G27" s="115">
        <v>0</v>
      </c>
      <c r="H27" s="232">
        <f t="shared" si="4"/>
        <v>377</v>
      </c>
      <c r="I27" s="117">
        <f t="shared" si="5"/>
        <v>1.63005880318229E-2</v>
      </c>
      <c r="J27" s="1"/>
      <c r="K27" s="276"/>
    </row>
    <row r="28" spans="1:18" x14ac:dyDescent="0.25">
      <c r="A28" s="137" t="s">
        <v>85</v>
      </c>
      <c r="B28" s="119">
        <v>0</v>
      </c>
      <c r="C28" s="120">
        <v>128</v>
      </c>
      <c r="D28" s="120">
        <v>290</v>
      </c>
      <c r="E28" s="120">
        <v>4</v>
      </c>
      <c r="F28" s="120">
        <v>1</v>
      </c>
      <c r="G28" s="120">
        <v>2</v>
      </c>
      <c r="H28" s="220">
        <f t="shared" si="4"/>
        <v>425</v>
      </c>
      <c r="I28" s="121">
        <f t="shared" si="5"/>
        <v>1.8375994465582843E-2</v>
      </c>
      <c r="J28" s="1"/>
      <c r="K28" s="276"/>
    </row>
    <row r="29" spans="1:18" x14ac:dyDescent="0.25">
      <c r="A29" s="135" t="s">
        <v>87</v>
      </c>
      <c r="B29" s="115">
        <v>0</v>
      </c>
      <c r="C29" s="115">
        <v>514</v>
      </c>
      <c r="D29" s="115">
        <v>135</v>
      </c>
      <c r="E29" s="115">
        <v>14</v>
      </c>
      <c r="F29" s="115">
        <v>2</v>
      </c>
      <c r="G29" s="115">
        <v>1</v>
      </c>
      <c r="H29" s="232">
        <f t="shared" si="4"/>
        <v>666</v>
      </c>
      <c r="I29" s="117">
        <f t="shared" si="5"/>
        <v>2.8796264268419233E-2</v>
      </c>
      <c r="J29" s="1"/>
      <c r="K29" s="276"/>
    </row>
    <row r="30" spans="1:18" x14ac:dyDescent="0.25">
      <c r="A30" s="137" t="s">
        <v>21</v>
      </c>
      <c r="B30" s="120">
        <v>32</v>
      </c>
      <c r="C30" s="120">
        <v>2759</v>
      </c>
      <c r="D30" s="120">
        <v>9914</v>
      </c>
      <c r="E30" s="120">
        <v>176</v>
      </c>
      <c r="F30" s="120">
        <v>316</v>
      </c>
      <c r="G30" s="120">
        <v>112</v>
      </c>
      <c r="H30" s="220">
        <f t="shared" si="4"/>
        <v>13309</v>
      </c>
      <c r="I30" s="121">
        <f t="shared" si="5"/>
        <v>0.57544967139398129</v>
      </c>
      <c r="J30" s="1"/>
      <c r="K30" s="276"/>
    </row>
    <row r="31" spans="1:18" x14ac:dyDescent="0.25">
      <c r="A31" s="135" t="s">
        <v>24</v>
      </c>
      <c r="B31" s="114">
        <v>5</v>
      </c>
      <c r="C31" s="115">
        <v>1103</v>
      </c>
      <c r="D31" s="114">
        <v>1165</v>
      </c>
      <c r="E31" s="114">
        <v>14</v>
      </c>
      <c r="F31" s="114">
        <v>154</v>
      </c>
      <c r="G31" s="116">
        <v>26</v>
      </c>
      <c r="H31" s="232">
        <f t="shared" si="4"/>
        <v>2467</v>
      </c>
      <c r="I31" s="117">
        <f t="shared" si="5"/>
        <v>0.10666724316845383</v>
      </c>
      <c r="J31" s="1"/>
      <c r="K31" s="276"/>
    </row>
    <row r="32" spans="1:18" x14ac:dyDescent="0.25">
      <c r="A32" s="137" t="s">
        <v>29</v>
      </c>
      <c r="B32" s="119">
        <v>0</v>
      </c>
      <c r="C32" s="120">
        <v>1287</v>
      </c>
      <c r="D32" s="119">
        <v>2467</v>
      </c>
      <c r="E32" s="119">
        <v>19</v>
      </c>
      <c r="F32" s="119">
        <v>15</v>
      </c>
      <c r="G32" s="72">
        <v>6</v>
      </c>
      <c r="H32" s="220">
        <f t="shared" si="4"/>
        <v>3794</v>
      </c>
      <c r="I32" s="121">
        <f t="shared" si="5"/>
        <v>0.16404358353510895</v>
      </c>
      <c r="J32" s="1"/>
      <c r="K32" s="276"/>
    </row>
    <row r="33" spans="1:18" x14ac:dyDescent="0.25">
      <c r="A33" s="135" t="s">
        <v>27</v>
      </c>
      <c r="B33" s="114">
        <v>0</v>
      </c>
      <c r="C33" s="115">
        <v>370</v>
      </c>
      <c r="D33" s="114">
        <v>142</v>
      </c>
      <c r="E33" s="114">
        <v>60</v>
      </c>
      <c r="F33" s="114">
        <v>35</v>
      </c>
      <c r="G33" s="115">
        <v>8</v>
      </c>
      <c r="H33" s="232">
        <f t="shared" si="4"/>
        <v>615</v>
      </c>
      <c r="I33" s="117">
        <f t="shared" si="5"/>
        <v>2.6591144932549292E-2</v>
      </c>
      <c r="J33" s="1"/>
      <c r="K33" s="276"/>
    </row>
    <row r="34" spans="1:18" ht="15.75" thickBot="1" x14ac:dyDescent="0.3">
      <c r="A34" s="141" t="s">
        <v>103</v>
      </c>
      <c r="B34" s="143">
        <v>0</v>
      </c>
      <c r="C34" s="123">
        <v>45</v>
      </c>
      <c r="D34" s="143">
        <v>3</v>
      </c>
      <c r="E34" s="143">
        <v>0</v>
      </c>
      <c r="F34" s="143">
        <v>0</v>
      </c>
      <c r="G34" s="143">
        <v>0</v>
      </c>
      <c r="H34" s="236">
        <f t="shared" si="4"/>
        <v>48</v>
      </c>
      <c r="I34" s="125">
        <f t="shared" si="5"/>
        <v>2.0754064337599448E-3</v>
      </c>
      <c r="J34" s="1"/>
      <c r="K34" s="276"/>
      <c r="M34" s="276"/>
      <c r="N34" s="276"/>
      <c r="O34" s="276"/>
    </row>
    <row r="35" spans="1:18" ht="8.4499999999999993" customHeight="1" thickTop="1" x14ac:dyDescent="0.25">
      <c r="A35" s="144"/>
      <c r="B35" s="119"/>
      <c r="C35" s="139"/>
      <c r="D35" s="119"/>
      <c r="E35" s="119"/>
      <c r="F35" s="119"/>
      <c r="G35" s="119"/>
      <c r="H35" s="1"/>
      <c r="I35" s="121"/>
      <c r="J35" s="1"/>
      <c r="K35" s="276"/>
    </row>
    <row r="36" spans="1:18" ht="15.75" thickBot="1" x14ac:dyDescent="0.3">
      <c r="A36" s="147" t="s">
        <v>0</v>
      </c>
      <c r="B36" s="293">
        <f>SUM(B23:B35)</f>
        <v>37</v>
      </c>
      <c r="C36" s="293">
        <f t="shared" ref="C36:H36" si="6">SUM(C23:C35)</f>
        <v>7248</v>
      </c>
      <c r="D36" s="293">
        <f t="shared" si="6"/>
        <v>14837</v>
      </c>
      <c r="E36" s="293">
        <f t="shared" si="6"/>
        <v>318</v>
      </c>
      <c r="F36" s="293">
        <f t="shared" si="6"/>
        <v>524</v>
      </c>
      <c r="G36" s="293">
        <f t="shared" si="6"/>
        <v>164</v>
      </c>
      <c r="H36" s="293">
        <f t="shared" si="6"/>
        <v>23128</v>
      </c>
      <c r="I36" s="129">
        <f>(H36/H$36)</f>
        <v>1</v>
      </c>
      <c r="J36" s="1"/>
      <c r="K36" s="276"/>
    </row>
    <row r="37" spans="1:18" ht="8.25" customHeight="1" x14ac:dyDescent="0.25">
      <c r="A37" s="145"/>
      <c r="B37" s="146"/>
      <c r="C37" s="146"/>
      <c r="D37" s="146"/>
      <c r="E37" s="146"/>
      <c r="F37" s="146"/>
      <c r="G37" s="146"/>
      <c r="H37" s="146"/>
      <c r="I37" s="1"/>
      <c r="J37" s="1"/>
      <c r="K37" s="276"/>
    </row>
    <row r="38" spans="1:18" ht="15.75" thickBot="1" x14ac:dyDescent="0.3">
      <c r="A38" s="147" t="s">
        <v>13</v>
      </c>
      <c r="B38" s="148">
        <f>(B36/$H$36)</f>
        <v>1.599792459356624E-3</v>
      </c>
      <c r="C38" s="148">
        <f>(C36/$H$36)</f>
        <v>0.31338637149775167</v>
      </c>
      <c r="D38" s="148">
        <f>(D36/$H$36)</f>
        <v>0.6415167762020062</v>
      </c>
      <c r="E38" s="148">
        <f t="shared" ref="E38:F38" si="7">(E36/$H$36)</f>
        <v>1.3749567623659633E-2</v>
      </c>
      <c r="F38" s="148">
        <f t="shared" si="7"/>
        <v>2.2656520235212731E-2</v>
      </c>
      <c r="G38" s="148">
        <f>(G36/$H$36)</f>
        <v>7.0909719820131441E-3</v>
      </c>
      <c r="H38" s="148">
        <f>(H36/$H$36)</f>
        <v>1</v>
      </c>
      <c r="I38" s="1"/>
      <c r="J38" s="1"/>
      <c r="K38" s="276"/>
    </row>
    <row r="39" spans="1:18" s="40" customFormat="1" ht="15" customHeight="1" x14ac:dyDescent="0.25">
      <c r="A39" s="214"/>
      <c r="B39" s="215"/>
      <c r="C39" s="215"/>
      <c r="D39" s="215"/>
      <c r="E39" s="215"/>
      <c r="F39" s="215"/>
      <c r="G39" s="215"/>
      <c r="H39" s="215"/>
      <c r="I39" s="42"/>
      <c r="J39" s="42"/>
      <c r="K39" s="281"/>
      <c r="L39" s="281"/>
      <c r="M39" s="223"/>
      <c r="N39" s="223"/>
      <c r="O39" s="223"/>
      <c r="P39" s="223"/>
      <c r="Q39" s="223"/>
      <c r="R39" s="42"/>
    </row>
    <row r="40" spans="1:18" s="40" customFormat="1" ht="15" customHeight="1" x14ac:dyDescent="0.25">
      <c r="A40" s="214"/>
      <c r="B40" s="215"/>
      <c r="C40" s="215"/>
      <c r="D40" s="215"/>
      <c r="E40" s="215"/>
      <c r="F40" s="215"/>
      <c r="G40" s="215"/>
      <c r="H40" s="215"/>
      <c r="I40" s="42"/>
      <c r="J40" s="42"/>
      <c r="K40" s="281"/>
      <c r="L40" s="281"/>
      <c r="M40" s="223"/>
      <c r="N40" s="223"/>
      <c r="O40" s="223"/>
      <c r="P40" s="223"/>
      <c r="Q40" s="223"/>
      <c r="R40" s="42"/>
    </row>
    <row r="41" spans="1:18" s="40" customFormat="1" ht="10.5" customHeight="1" x14ac:dyDescent="0.25">
      <c r="A41" s="214"/>
      <c r="B41" s="215"/>
      <c r="C41" s="215"/>
      <c r="D41" s="215"/>
      <c r="E41" s="215"/>
      <c r="F41" s="215"/>
      <c r="G41" s="215"/>
      <c r="H41" s="215"/>
      <c r="I41" s="42"/>
      <c r="J41" s="42"/>
      <c r="K41" s="281"/>
      <c r="L41" s="281"/>
      <c r="M41" s="223"/>
      <c r="N41" s="223"/>
      <c r="O41" s="223"/>
      <c r="P41" s="223"/>
      <c r="Q41" s="223"/>
      <c r="R41" s="42"/>
    </row>
    <row r="42" spans="1:18" s="40" customFormat="1" ht="10.5" customHeight="1" x14ac:dyDescent="0.25">
      <c r="A42" s="214"/>
      <c r="B42" s="215"/>
      <c r="C42" s="215"/>
      <c r="D42" s="215"/>
      <c r="E42" s="215"/>
      <c r="F42" s="215"/>
      <c r="G42" s="215"/>
      <c r="H42" s="215"/>
      <c r="I42" s="42"/>
      <c r="J42" s="42"/>
      <c r="K42" s="281"/>
      <c r="L42" s="281"/>
      <c r="M42" s="223"/>
      <c r="N42" s="223"/>
      <c r="O42" s="223"/>
      <c r="P42" s="223"/>
      <c r="Q42" s="223"/>
      <c r="R42" s="42"/>
    </row>
    <row r="43" spans="1:18" s="40" customFormat="1" ht="10.5" customHeight="1" x14ac:dyDescent="0.25">
      <c r="A43" s="214"/>
      <c r="B43" s="215"/>
      <c r="C43" s="215"/>
      <c r="D43" s="215"/>
      <c r="E43" s="215"/>
      <c r="F43" s="215"/>
      <c r="G43" s="215"/>
      <c r="H43" s="215"/>
      <c r="I43" s="42"/>
      <c r="J43" s="42"/>
      <c r="K43" s="281"/>
      <c r="L43" s="281"/>
      <c r="M43" s="223"/>
      <c r="N43" s="223"/>
      <c r="O43" s="223"/>
      <c r="P43" s="223"/>
      <c r="Q43" s="223"/>
      <c r="R43" s="42"/>
    </row>
    <row r="44" spans="1:18" s="40" customFormat="1" ht="10.5" customHeight="1" x14ac:dyDescent="0.25">
      <c r="A44" s="214"/>
      <c r="B44" s="215"/>
      <c r="C44" s="215"/>
      <c r="D44" s="215"/>
      <c r="E44" s="215"/>
      <c r="F44" s="215"/>
      <c r="G44" s="215"/>
      <c r="H44" s="215"/>
      <c r="I44" s="42"/>
      <c r="J44" s="42"/>
      <c r="K44" s="281"/>
      <c r="L44" s="281"/>
      <c r="M44" s="223"/>
      <c r="N44" s="223"/>
      <c r="O44" s="223"/>
      <c r="P44" s="223"/>
      <c r="Q44" s="223"/>
      <c r="R44" s="42"/>
    </row>
    <row r="45" spans="1:18" s="40" customFormat="1" ht="10.5" customHeight="1" x14ac:dyDescent="0.25">
      <c r="A45" s="214"/>
      <c r="B45" s="215"/>
      <c r="C45" s="215"/>
      <c r="D45" s="215"/>
      <c r="E45" s="215"/>
      <c r="F45" s="215"/>
      <c r="G45" s="215"/>
      <c r="H45" s="215"/>
      <c r="I45" s="42"/>
      <c r="J45" s="42"/>
      <c r="K45" s="281"/>
      <c r="L45" s="281"/>
      <c r="M45" s="223"/>
      <c r="N45" s="223"/>
      <c r="O45" s="223"/>
      <c r="P45" s="223"/>
      <c r="Q45" s="223"/>
      <c r="R45" s="42"/>
    </row>
    <row r="46" spans="1:18" x14ac:dyDescent="0.25">
      <c r="A46" s="106" t="s">
        <v>96</v>
      </c>
      <c r="B46" s="105"/>
      <c r="C46" s="105"/>
      <c r="D46" s="105"/>
      <c r="E46" s="105"/>
      <c r="F46" s="105"/>
      <c r="G46" s="105"/>
      <c r="H46" s="105"/>
      <c r="I46" s="105"/>
      <c r="J46" s="105"/>
      <c r="K46" s="276"/>
      <c r="L46" s="220"/>
    </row>
    <row r="47" spans="1:18" ht="6.95" customHeight="1" x14ac:dyDescent="0.25">
      <c r="A47" s="149"/>
      <c r="B47" s="150"/>
      <c r="C47" s="151"/>
      <c r="D47" s="151"/>
      <c r="E47" s="151"/>
      <c r="F47" s="151"/>
      <c r="G47" s="150"/>
      <c r="H47" s="150"/>
      <c r="I47" s="150"/>
      <c r="J47" s="151"/>
      <c r="K47" s="276"/>
      <c r="L47" s="220"/>
    </row>
    <row r="48" spans="1:18" ht="15.75" thickBot="1" x14ac:dyDescent="0.3">
      <c r="A48" s="133" t="s">
        <v>15</v>
      </c>
      <c r="B48" s="112" t="s">
        <v>37</v>
      </c>
      <c r="C48" s="112" t="s">
        <v>39</v>
      </c>
      <c r="D48" s="112" t="s">
        <v>40</v>
      </c>
      <c r="E48" s="112" t="s">
        <v>44</v>
      </c>
      <c r="F48" s="112" t="s">
        <v>49</v>
      </c>
      <c r="G48" s="216" t="s">
        <v>45</v>
      </c>
      <c r="H48" s="112" t="s">
        <v>0</v>
      </c>
      <c r="I48" s="205" t="s">
        <v>13</v>
      </c>
      <c r="J48" s="210"/>
      <c r="K48" s="276"/>
      <c r="L48" s="220"/>
      <c r="Q48" s="276"/>
      <c r="R48"/>
    </row>
    <row r="49" spans="1:18" ht="8.25" customHeight="1" x14ac:dyDescent="0.25">
      <c r="A49" s="242"/>
      <c r="B49" s="243"/>
      <c r="C49" s="243"/>
      <c r="D49" s="243"/>
      <c r="E49" s="243"/>
      <c r="F49" s="243"/>
      <c r="G49" s="58"/>
      <c r="H49" s="243"/>
      <c r="I49" s="246"/>
      <c r="J49" s="210"/>
      <c r="K49" s="276"/>
      <c r="L49" s="277"/>
      <c r="M49" s="277"/>
      <c r="N49" s="277"/>
      <c r="O49" s="277"/>
      <c r="Q49" s="276"/>
      <c r="R49"/>
    </row>
    <row r="50" spans="1:18" x14ac:dyDescent="0.25">
      <c r="A50" s="249" t="s">
        <v>73</v>
      </c>
      <c r="B50" s="250">
        <v>8</v>
      </c>
      <c r="C50" s="250">
        <v>97</v>
      </c>
      <c r="D50" s="250">
        <v>105</v>
      </c>
      <c r="E50" s="250">
        <v>9</v>
      </c>
      <c r="F50" s="250">
        <v>8</v>
      </c>
      <c r="G50" s="250">
        <v>6</v>
      </c>
      <c r="H50" s="251">
        <f t="shared" ref="H50:H64" si="8">SUM(B50:G50)</f>
        <v>233</v>
      </c>
      <c r="I50" s="117">
        <f t="shared" ref="I50:I67" si="9">(H50/H$71)</f>
        <v>2.718152123191787E-2</v>
      </c>
      <c r="J50" s="210"/>
      <c r="K50" s="276"/>
      <c r="L50" s="277"/>
      <c r="M50" s="277"/>
      <c r="N50" s="277"/>
      <c r="O50" s="277"/>
      <c r="Q50" s="276"/>
      <c r="R50"/>
    </row>
    <row r="51" spans="1:18" x14ac:dyDescent="0.25">
      <c r="A51" s="242" t="s">
        <v>112</v>
      </c>
      <c r="B51" s="243">
        <v>0</v>
      </c>
      <c r="C51" s="243">
        <v>0</v>
      </c>
      <c r="D51" s="243">
        <v>12</v>
      </c>
      <c r="E51" s="243">
        <v>0</v>
      </c>
      <c r="F51" s="243">
        <v>0</v>
      </c>
      <c r="G51" s="58">
        <v>0</v>
      </c>
      <c r="H51" s="247">
        <f t="shared" si="8"/>
        <v>12</v>
      </c>
      <c r="I51" s="121">
        <f t="shared" si="9"/>
        <v>1.3999066728884741E-3</v>
      </c>
      <c r="J51" s="210"/>
      <c r="K51" s="276"/>
      <c r="L51" s="277"/>
      <c r="M51" s="277"/>
      <c r="N51" s="277"/>
      <c r="O51" s="277"/>
      <c r="Q51" s="276"/>
      <c r="R51"/>
    </row>
    <row r="52" spans="1:18" x14ac:dyDescent="0.25">
      <c r="A52" s="249" t="s">
        <v>122</v>
      </c>
      <c r="B52" s="250">
        <v>0</v>
      </c>
      <c r="C52" s="250">
        <v>0</v>
      </c>
      <c r="D52" s="250">
        <v>1</v>
      </c>
      <c r="E52" s="250">
        <v>0</v>
      </c>
      <c r="F52" s="250">
        <v>0</v>
      </c>
      <c r="G52" s="250">
        <v>0</v>
      </c>
      <c r="H52" s="251">
        <f t="shared" si="8"/>
        <v>1</v>
      </c>
      <c r="I52" s="117">
        <f t="shared" si="9"/>
        <v>1.1665888940737284E-4</v>
      </c>
      <c r="J52" s="210"/>
      <c r="K52" s="276"/>
      <c r="L52" s="277"/>
      <c r="M52" s="277"/>
      <c r="N52" s="277"/>
      <c r="O52" s="277"/>
      <c r="Q52" s="276"/>
      <c r="R52"/>
    </row>
    <row r="53" spans="1:18" x14ac:dyDescent="0.25">
      <c r="A53" s="242" t="s">
        <v>78</v>
      </c>
      <c r="B53" s="243">
        <v>0</v>
      </c>
      <c r="C53" s="243">
        <v>87</v>
      </c>
      <c r="D53" s="243">
        <v>452</v>
      </c>
      <c r="E53" s="243">
        <v>1</v>
      </c>
      <c r="F53" s="243">
        <v>0</v>
      </c>
      <c r="G53" s="58">
        <v>1</v>
      </c>
      <c r="H53" s="247">
        <f t="shared" si="8"/>
        <v>541</v>
      </c>
      <c r="I53" s="121">
        <f t="shared" si="9"/>
        <v>6.3112459169388707E-2</v>
      </c>
      <c r="J53" s="210"/>
      <c r="K53" s="276"/>
      <c r="L53" s="277"/>
      <c r="M53" s="277"/>
      <c r="N53" s="277"/>
      <c r="O53" s="277"/>
      <c r="Q53" s="276"/>
      <c r="R53"/>
    </row>
    <row r="54" spans="1:18" x14ac:dyDescent="0.25">
      <c r="A54" s="249" t="s">
        <v>113</v>
      </c>
      <c r="B54" s="250">
        <v>0</v>
      </c>
      <c r="C54" s="250">
        <v>22</v>
      </c>
      <c r="D54" s="250">
        <v>2</v>
      </c>
      <c r="E54" s="250">
        <v>0</v>
      </c>
      <c r="F54" s="250">
        <v>0</v>
      </c>
      <c r="G54" s="250">
        <v>0</v>
      </c>
      <c r="H54" s="251">
        <f t="shared" si="8"/>
        <v>24</v>
      </c>
      <c r="I54" s="117">
        <f t="shared" si="9"/>
        <v>2.7998133457769483E-3</v>
      </c>
      <c r="J54" s="210"/>
      <c r="K54" s="276"/>
      <c r="L54" s="277"/>
      <c r="M54" s="277"/>
      <c r="N54" s="277"/>
      <c r="O54" s="277"/>
      <c r="Q54" s="276"/>
      <c r="R54"/>
    </row>
    <row r="55" spans="1:18" x14ac:dyDescent="0.25">
      <c r="A55" s="242" t="s">
        <v>114</v>
      </c>
      <c r="B55" s="243">
        <v>0</v>
      </c>
      <c r="C55" s="243">
        <v>4</v>
      </c>
      <c r="D55" s="243">
        <v>0</v>
      </c>
      <c r="E55" s="243">
        <v>0</v>
      </c>
      <c r="F55" s="243">
        <v>0</v>
      </c>
      <c r="G55" s="58">
        <v>0</v>
      </c>
      <c r="H55" s="247">
        <f t="shared" si="8"/>
        <v>4</v>
      </c>
      <c r="I55" s="121">
        <f t="shared" si="9"/>
        <v>4.6663555762949138E-4</v>
      </c>
      <c r="J55" s="210"/>
      <c r="K55" s="276"/>
      <c r="L55" s="277"/>
      <c r="M55" s="277"/>
      <c r="N55" s="277"/>
      <c r="O55" s="277"/>
      <c r="Q55" s="276"/>
      <c r="R55"/>
    </row>
    <row r="56" spans="1:18" x14ac:dyDescent="0.25">
      <c r="A56" s="249" t="s">
        <v>19</v>
      </c>
      <c r="B56" s="250">
        <v>580</v>
      </c>
      <c r="C56" s="250">
        <v>3193</v>
      </c>
      <c r="D56" s="250">
        <v>1570</v>
      </c>
      <c r="E56" s="250">
        <v>372</v>
      </c>
      <c r="F56" s="250">
        <v>286</v>
      </c>
      <c r="G56" s="250">
        <v>641</v>
      </c>
      <c r="H56" s="251">
        <f t="shared" si="8"/>
        <v>6642</v>
      </c>
      <c r="I56" s="117">
        <f t="shared" si="9"/>
        <v>0.7748483434437704</v>
      </c>
      <c r="J56" s="210"/>
      <c r="K56" s="276"/>
      <c r="L56" s="277"/>
      <c r="M56" s="277"/>
      <c r="N56" s="277"/>
      <c r="O56" s="277"/>
      <c r="Q56" s="276"/>
      <c r="R56"/>
    </row>
    <row r="57" spans="1:18" x14ac:dyDescent="0.25">
      <c r="A57" s="153" t="s">
        <v>81</v>
      </c>
      <c r="B57" s="152">
        <v>0</v>
      </c>
      <c r="C57" s="152">
        <v>221</v>
      </c>
      <c r="D57" s="152">
        <v>125</v>
      </c>
      <c r="E57" s="152">
        <v>40</v>
      </c>
      <c r="F57" s="152">
        <v>0</v>
      </c>
      <c r="G57" s="152">
        <v>1</v>
      </c>
      <c r="H57" s="247">
        <f t="shared" si="8"/>
        <v>387</v>
      </c>
      <c r="I57" s="121">
        <f t="shared" si="9"/>
        <v>4.5146990200653291E-2</v>
      </c>
      <c r="J57" s="210"/>
      <c r="K57" s="276"/>
      <c r="L57" s="277"/>
      <c r="M57" s="277"/>
      <c r="N57" s="277"/>
      <c r="O57" s="277"/>
      <c r="Q57" s="276"/>
      <c r="R57"/>
    </row>
    <row r="58" spans="1:18" x14ac:dyDescent="0.25">
      <c r="A58" s="154" t="s">
        <v>123</v>
      </c>
      <c r="B58" s="155">
        <v>0</v>
      </c>
      <c r="C58" s="155">
        <v>0</v>
      </c>
      <c r="D58" s="155">
        <v>14</v>
      </c>
      <c r="E58" s="155">
        <v>0</v>
      </c>
      <c r="F58" s="155">
        <v>0</v>
      </c>
      <c r="G58" s="140">
        <v>0</v>
      </c>
      <c r="H58" s="232">
        <f t="shared" si="8"/>
        <v>14</v>
      </c>
      <c r="I58" s="117">
        <f t="shared" si="9"/>
        <v>1.6332244517032197E-3</v>
      </c>
      <c r="J58" s="210"/>
      <c r="K58" s="276"/>
      <c r="L58" s="282"/>
      <c r="M58" s="277"/>
      <c r="N58" s="277"/>
      <c r="O58" s="277"/>
      <c r="Q58" s="276"/>
      <c r="R58"/>
    </row>
    <row r="59" spans="1:18" x14ac:dyDescent="0.25">
      <c r="A59" s="156" t="s">
        <v>124</v>
      </c>
      <c r="B59" s="157">
        <v>0</v>
      </c>
      <c r="C59" s="157">
        <v>2</v>
      </c>
      <c r="D59" s="158">
        <v>0</v>
      </c>
      <c r="E59" s="158">
        <v>0</v>
      </c>
      <c r="F59" s="158">
        <v>0</v>
      </c>
      <c r="G59" s="152">
        <v>0</v>
      </c>
      <c r="H59" s="220">
        <f t="shared" si="8"/>
        <v>2</v>
      </c>
      <c r="I59" s="121">
        <f t="shared" si="9"/>
        <v>2.3331777881474569E-4</v>
      </c>
      <c r="J59" s="210"/>
      <c r="K59" s="276"/>
      <c r="L59" s="282"/>
      <c r="M59" s="277"/>
      <c r="N59" s="277"/>
      <c r="O59" s="277"/>
      <c r="Q59" s="276"/>
      <c r="R59"/>
    </row>
    <row r="60" spans="1:18" x14ac:dyDescent="0.25">
      <c r="A60" s="154" t="s">
        <v>115</v>
      </c>
      <c r="B60" s="160">
        <v>0</v>
      </c>
      <c r="C60" s="160">
        <v>5</v>
      </c>
      <c r="D60" s="160">
        <v>0</v>
      </c>
      <c r="E60" s="160">
        <v>0</v>
      </c>
      <c r="F60" s="160">
        <v>0</v>
      </c>
      <c r="G60" s="140">
        <v>0</v>
      </c>
      <c r="H60" s="232">
        <f t="shared" si="8"/>
        <v>5</v>
      </c>
      <c r="I60" s="117">
        <f t="shared" si="9"/>
        <v>5.8329444703686417E-4</v>
      </c>
      <c r="J60" s="210"/>
      <c r="K60" s="276"/>
      <c r="L60" s="282"/>
      <c r="M60" s="277"/>
      <c r="N60" s="277"/>
      <c r="O60" s="277"/>
      <c r="Q60" s="276"/>
      <c r="R60"/>
    </row>
    <row r="61" spans="1:18" x14ac:dyDescent="0.25">
      <c r="A61" s="156" t="s">
        <v>116</v>
      </c>
      <c r="B61" s="157">
        <v>0</v>
      </c>
      <c r="C61" s="158">
        <v>11</v>
      </c>
      <c r="D61" s="157">
        <v>2</v>
      </c>
      <c r="E61" s="157">
        <v>0</v>
      </c>
      <c r="F61" s="157">
        <v>0</v>
      </c>
      <c r="G61" s="152">
        <v>0</v>
      </c>
      <c r="H61" s="220">
        <f t="shared" si="8"/>
        <v>13</v>
      </c>
      <c r="I61" s="121">
        <f t="shared" si="9"/>
        <v>1.5165655622958469E-3</v>
      </c>
      <c r="J61" s="210"/>
      <c r="K61" s="276"/>
      <c r="L61" s="282"/>
      <c r="M61" s="277"/>
      <c r="N61" s="277"/>
      <c r="O61" s="277"/>
      <c r="Q61" s="276"/>
      <c r="R61"/>
    </row>
    <row r="62" spans="1:18" x14ac:dyDescent="0.25">
      <c r="A62" s="154" t="s">
        <v>104</v>
      </c>
      <c r="B62" s="155">
        <v>0</v>
      </c>
      <c r="C62" s="160">
        <v>3</v>
      </c>
      <c r="D62" s="155">
        <v>0</v>
      </c>
      <c r="E62" s="155">
        <v>0</v>
      </c>
      <c r="F62" s="155">
        <v>0</v>
      </c>
      <c r="G62" s="140">
        <v>0</v>
      </c>
      <c r="H62" s="232">
        <f t="shared" si="8"/>
        <v>3</v>
      </c>
      <c r="I62" s="117">
        <f t="shared" si="9"/>
        <v>3.4997666822211853E-4</v>
      </c>
      <c r="J62" s="210"/>
      <c r="K62" s="276"/>
      <c r="L62" s="282"/>
      <c r="M62" s="277"/>
      <c r="N62" s="277"/>
      <c r="O62" s="277"/>
      <c r="Q62" s="276"/>
      <c r="R62"/>
    </row>
    <row r="63" spans="1:18" x14ac:dyDescent="0.25">
      <c r="A63" s="156" t="s">
        <v>105</v>
      </c>
      <c r="B63" s="157">
        <v>0</v>
      </c>
      <c r="C63" s="158">
        <v>9</v>
      </c>
      <c r="D63" s="157">
        <v>0</v>
      </c>
      <c r="E63" s="157">
        <v>0</v>
      </c>
      <c r="F63" s="157">
        <v>0</v>
      </c>
      <c r="G63" s="152">
        <v>0</v>
      </c>
      <c r="H63" s="220">
        <f t="shared" si="8"/>
        <v>9</v>
      </c>
      <c r="I63" s="121">
        <f t="shared" si="9"/>
        <v>1.0499300046663555E-3</v>
      </c>
      <c r="J63" s="210"/>
      <c r="K63" s="276"/>
      <c r="L63" s="277"/>
      <c r="M63" s="277"/>
      <c r="N63" s="277"/>
      <c r="O63" s="277"/>
      <c r="Q63" s="276"/>
      <c r="R63"/>
    </row>
    <row r="64" spans="1:18" x14ac:dyDescent="0.25">
      <c r="A64" s="154" t="s">
        <v>117</v>
      </c>
      <c r="B64" s="155">
        <v>0</v>
      </c>
      <c r="C64" s="160">
        <v>4</v>
      </c>
      <c r="D64" s="160">
        <v>2</v>
      </c>
      <c r="E64" s="160">
        <v>0</v>
      </c>
      <c r="F64" s="160">
        <v>0</v>
      </c>
      <c r="G64" s="140">
        <v>0</v>
      </c>
      <c r="H64" s="232">
        <f t="shared" si="8"/>
        <v>6</v>
      </c>
      <c r="I64" s="117">
        <f t="shared" si="9"/>
        <v>6.9995333644423707E-4</v>
      </c>
      <c r="J64" s="210"/>
      <c r="K64" s="276"/>
      <c r="L64" s="277"/>
      <c r="M64" s="277"/>
      <c r="N64" s="277"/>
      <c r="O64" s="277"/>
      <c r="Q64" s="276"/>
      <c r="R64"/>
    </row>
    <row r="65" spans="1:18" x14ac:dyDescent="0.25">
      <c r="A65" s="269" t="s">
        <v>22</v>
      </c>
      <c r="B65" s="270">
        <v>6</v>
      </c>
      <c r="C65" s="271">
        <v>29</v>
      </c>
      <c r="D65" s="271">
        <v>11</v>
      </c>
      <c r="E65" s="271">
        <v>44</v>
      </c>
      <c r="F65" s="271">
        <v>0</v>
      </c>
      <c r="G65" s="272">
        <v>7</v>
      </c>
      <c r="H65" s="223">
        <f t="shared" ref="H65:H66" si="10">SUM(B65:G65)</f>
        <v>97</v>
      </c>
      <c r="I65" s="226">
        <f t="shared" si="9"/>
        <v>1.1315912272515166E-2</v>
      </c>
      <c r="J65" s="210"/>
      <c r="K65" s="276"/>
      <c r="L65" s="277"/>
      <c r="M65" s="277"/>
      <c r="N65" s="277"/>
      <c r="O65" s="277"/>
      <c r="Q65" s="276"/>
      <c r="R65"/>
    </row>
    <row r="66" spans="1:18" x14ac:dyDescent="0.25">
      <c r="A66" s="154" t="s">
        <v>92</v>
      </c>
      <c r="B66" s="155">
        <v>0</v>
      </c>
      <c r="C66" s="160">
        <v>158</v>
      </c>
      <c r="D66" s="160">
        <v>8</v>
      </c>
      <c r="E66" s="160">
        <v>0</v>
      </c>
      <c r="F66" s="160">
        <v>0</v>
      </c>
      <c r="G66" s="140">
        <v>2</v>
      </c>
      <c r="H66" s="232">
        <f t="shared" si="10"/>
        <v>168</v>
      </c>
      <c r="I66" s="117">
        <f t="shared" si="9"/>
        <v>1.9598693420438639E-2</v>
      </c>
      <c r="J66" s="210"/>
      <c r="K66" s="276"/>
      <c r="L66" s="277"/>
      <c r="M66" s="277"/>
      <c r="N66" s="277"/>
      <c r="O66" s="277"/>
      <c r="Q66" s="276"/>
      <c r="R66"/>
    </row>
    <row r="67" spans="1:18" x14ac:dyDescent="0.25">
      <c r="A67" s="156" t="s">
        <v>130</v>
      </c>
      <c r="B67" s="157">
        <v>0</v>
      </c>
      <c r="C67" s="158">
        <v>1</v>
      </c>
      <c r="D67" s="157">
        <v>0</v>
      </c>
      <c r="E67" s="157">
        <v>0</v>
      </c>
      <c r="F67" s="157">
        <v>0</v>
      </c>
      <c r="G67" s="152">
        <v>0</v>
      </c>
      <c r="H67" s="220">
        <f>SUM(B67:G67)</f>
        <v>1</v>
      </c>
      <c r="I67" s="121">
        <f t="shared" si="9"/>
        <v>1.1665888940737284E-4</v>
      </c>
      <c r="J67" s="210"/>
      <c r="L67" s="277"/>
      <c r="M67" s="277"/>
      <c r="N67" s="277"/>
      <c r="O67" s="277"/>
      <c r="Q67" s="276"/>
      <c r="R67"/>
    </row>
    <row r="68" spans="1:18" x14ac:dyDescent="0.25">
      <c r="A68" s="154" t="s">
        <v>131</v>
      </c>
      <c r="B68" s="155">
        <v>0</v>
      </c>
      <c r="C68" s="160">
        <v>2</v>
      </c>
      <c r="D68" s="155">
        <v>0</v>
      </c>
      <c r="E68" s="155">
        <v>0</v>
      </c>
      <c r="F68" s="155">
        <v>0</v>
      </c>
      <c r="G68" s="140">
        <v>0</v>
      </c>
      <c r="H68" s="232">
        <f t="shared" ref="H68:H69" si="11">SUM(B68:G68)</f>
        <v>2</v>
      </c>
      <c r="I68" s="117">
        <f t="shared" ref="I68:I69" si="12">(H68/H$71)</f>
        <v>2.3331777881474569E-4</v>
      </c>
      <c r="J68" s="210"/>
      <c r="L68" s="280"/>
      <c r="M68" s="283"/>
      <c r="R68" s="220"/>
    </row>
    <row r="69" spans="1:18" ht="15" customHeight="1" thickBot="1" x14ac:dyDescent="0.3">
      <c r="A69" s="141" t="s">
        <v>93</v>
      </c>
      <c r="B69" s="161">
        <v>5</v>
      </c>
      <c r="C69" s="142">
        <v>287</v>
      </c>
      <c r="D69" s="161">
        <v>94</v>
      </c>
      <c r="E69" s="161">
        <v>17</v>
      </c>
      <c r="F69" s="161">
        <v>5</v>
      </c>
      <c r="G69" s="162">
        <v>0</v>
      </c>
      <c r="H69" s="236">
        <f t="shared" si="11"/>
        <v>408</v>
      </c>
      <c r="I69" s="125">
        <f t="shared" si="12"/>
        <v>4.7596826878208119E-2</v>
      </c>
      <c r="J69" s="210"/>
      <c r="L69" s="280"/>
      <c r="M69" s="283"/>
      <c r="R69" s="220"/>
    </row>
    <row r="70" spans="1:18" ht="10.5" customHeight="1" thickTop="1" x14ac:dyDescent="0.25">
      <c r="A70" s="144"/>
      <c r="B70" s="138"/>
      <c r="C70" s="139"/>
      <c r="D70" s="138"/>
      <c r="E70" s="138"/>
      <c r="F70" s="138"/>
      <c r="H70" s="248"/>
      <c r="I70" s="121"/>
      <c r="J70" s="210"/>
      <c r="K70" s="276"/>
      <c r="L70" s="280"/>
      <c r="M70" s="283"/>
      <c r="R70" s="220"/>
    </row>
    <row r="71" spans="1:18" ht="15.75" thickBot="1" x14ac:dyDescent="0.3">
      <c r="A71" s="163" t="s">
        <v>0</v>
      </c>
      <c r="B71" s="239">
        <f>SUM(B50:B70)</f>
        <v>599</v>
      </c>
      <c r="C71" s="239">
        <f t="shared" ref="C71:H71" si="13">SUM(C50:C70)</f>
        <v>4135</v>
      </c>
      <c r="D71" s="239">
        <f t="shared" si="13"/>
        <v>2398</v>
      </c>
      <c r="E71" s="239">
        <f t="shared" si="13"/>
        <v>483</v>
      </c>
      <c r="F71" s="239">
        <f t="shared" si="13"/>
        <v>299</v>
      </c>
      <c r="G71" s="239">
        <f t="shared" si="13"/>
        <v>658</v>
      </c>
      <c r="H71" s="239">
        <f t="shared" si="13"/>
        <v>8572</v>
      </c>
      <c r="I71" s="129">
        <f>(H71/H$71)</f>
        <v>1</v>
      </c>
      <c r="J71" s="210"/>
      <c r="K71" s="276"/>
      <c r="L71" s="280"/>
      <c r="M71" s="283"/>
      <c r="R71" s="220"/>
    </row>
    <row r="72" spans="1:18" ht="11.25" customHeight="1" x14ac:dyDescent="0.25">
      <c r="A72" s="164"/>
      <c r="B72" s="166"/>
      <c r="C72" s="165"/>
      <c r="D72" s="165"/>
      <c r="E72" s="165"/>
      <c r="F72" s="165"/>
      <c r="H72" s="167"/>
      <c r="I72" s="153"/>
      <c r="J72" s="210"/>
      <c r="K72" s="276"/>
      <c r="L72" s="280"/>
      <c r="M72" s="283"/>
      <c r="R72" s="220"/>
    </row>
    <row r="73" spans="1:18" ht="15.75" thickBot="1" x14ac:dyDescent="0.3">
      <c r="A73" s="107" t="s">
        <v>13</v>
      </c>
      <c r="B73" s="108">
        <f>(B71/$H71)</f>
        <v>6.9878674755016329E-2</v>
      </c>
      <c r="C73" s="108">
        <f>(C71/$H71)</f>
        <v>0.48238450769948671</v>
      </c>
      <c r="D73" s="108">
        <f>(D71/$H71)</f>
        <v>0.27974801679888006</v>
      </c>
      <c r="E73" s="108">
        <f t="shared" ref="E73:F73" si="14">(E71/$H71)</f>
        <v>5.6346243583761085E-2</v>
      </c>
      <c r="F73" s="108">
        <f t="shared" si="14"/>
        <v>3.4881007932804478E-2</v>
      </c>
      <c r="G73" s="108">
        <f>(G71/$H71)</f>
        <v>7.6761549230051324E-2</v>
      </c>
      <c r="H73" s="108">
        <f>(H71/$H71)</f>
        <v>1</v>
      </c>
      <c r="I73" s="168"/>
      <c r="J73" s="210"/>
      <c r="K73" s="276"/>
      <c r="L73" s="284"/>
      <c r="M73" s="285"/>
      <c r="N73" s="223"/>
      <c r="O73" s="223"/>
      <c r="P73" s="223"/>
      <c r="Q73" s="223"/>
      <c r="R73" s="223"/>
    </row>
    <row r="74" spans="1:18" x14ac:dyDescent="0.25">
      <c r="A74" s="106"/>
      <c r="B74" s="105"/>
      <c r="C74" s="105"/>
      <c r="D74" s="105"/>
      <c r="E74" s="105"/>
      <c r="F74" s="105"/>
      <c r="G74" s="105"/>
      <c r="H74" s="105"/>
      <c r="I74" s="111"/>
      <c r="J74" s="168"/>
      <c r="L74" s="280"/>
      <c r="M74" s="283"/>
      <c r="R74" s="220"/>
    </row>
    <row r="75" spans="1:18" x14ac:dyDescent="0.25">
      <c r="A75" s="106"/>
      <c r="B75" s="105"/>
      <c r="C75" s="105"/>
      <c r="D75" s="105"/>
      <c r="E75" s="105"/>
      <c r="F75" s="105"/>
      <c r="G75" s="105"/>
      <c r="H75" s="105"/>
      <c r="I75" s="111"/>
      <c r="J75" s="168"/>
      <c r="L75" s="280"/>
      <c r="M75" s="283"/>
      <c r="R75" s="220"/>
    </row>
    <row r="76" spans="1:18" x14ac:dyDescent="0.25">
      <c r="A76" s="106"/>
      <c r="B76" s="105"/>
      <c r="C76" s="105"/>
      <c r="D76" s="105"/>
      <c r="E76" s="105"/>
      <c r="F76" s="105"/>
      <c r="G76" s="105"/>
      <c r="H76" s="105"/>
      <c r="I76" s="111"/>
      <c r="J76" s="168"/>
      <c r="L76" s="280"/>
      <c r="M76" s="283"/>
      <c r="R76" s="220"/>
    </row>
    <row r="77" spans="1:18" x14ac:dyDescent="0.25">
      <c r="A77" s="106"/>
      <c r="B77" s="105"/>
      <c r="C77" s="105"/>
      <c r="D77" s="105"/>
      <c r="E77" s="105"/>
      <c r="F77" s="105"/>
      <c r="G77" s="105"/>
      <c r="H77" s="105"/>
      <c r="I77" s="111"/>
      <c r="J77" s="168"/>
      <c r="L77" s="280"/>
      <c r="M77" s="283"/>
      <c r="R77" s="220"/>
    </row>
    <row r="78" spans="1:18" x14ac:dyDescent="0.25">
      <c r="A78" s="106"/>
      <c r="B78" s="105"/>
      <c r="C78" s="105"/>
      <c r="D78" s="105"/>
      <c r="E78" s="105"/>
      <c r="F78" s="105"/>
      <c r="G78" s="105"/>
      <c r="H78" s="105"/>
      <c r="I78" s="111"/>
      <c r="J78" s="168"/>
      <c r="L78" s="280"/>
      <c r="M78" s="283"/>
      <c r="R78" s="220"/>
    </row>
    <row r="79" spans="1:18" x14ac:dyDescent="0.25">
      <c r="A79" s="106"/>
      <c r="B79" s="105"/>
      <c r="C79" s="105"/>
      <c r="D79" s="105"/>
      <c r="E79" s="105"/>
      <c r="F79" s="105"/>
      <c r="G79" s="105"/>
      <c r="H79" s="105"/>
      <c r="I79" s="111"/>
      <c r="J79" s="168"/>
      <c r="L79" s="280"/>
      <c r="M79" s="283"/>
      <c r="R79" s="220"/>
    </row>
    <row r="80" spans="1:18" x14ac:dyDescent="0.25">
      <c r="A80" s="106"/>
      <c r="B80" s="105"/>
      <c r="C80" s="105"/>
      <c r="D80" s="105"/>
      <c r="E80" s="105"/>
      <c r="F80" s="105"/>
      <c r="G80" s="105"/>
      <c r="H80" s="105"/>
      <c r="I80" s="111"/>
      <c r="J80" s="168"/>
      <c r="L80" s="280"/>
      <c r="M80" s="283"/>
      <c r="R80" s="220"/>
    </row>
    <row r="81" spans="1:18" x14ac:dyDescent="0.25">
      <c r="A81" s="106"/>
      <c r="B81" s="105"/>
      <c r="C81" s="105"/>
      <c r="D81" s="105"/>
      <c r="E81" s="105"/>
      <c r="F81" s="105"/>
      <c r="G81" s="105"/>
      <c r="H81" s="105"/>
      <c r="I81" s="111"/>
      <c r="J81" s="168"/>
      <c r="L81" s="280"/>
      <c r="M81" s="283"/>
      <c r="R81" s="220"/>
    </row>
    <row r="82" spans="1:18" x14ac:dyDescent="0.25">
      <c r="A82" s="106"/>
      <c r="B82" s="105"/>
      <c r="C82" s="105"/>
      <c r="D82" s="105"/>
      <c r="E82" s="105"/>
      <c r="F82" s="105"/>
      <c r="G82" s="105"/>
      <c r="H82" s="105"/>
      <c r="I82" s="111"/>
      <c r="J82" s="168"/>
      <c r="L82" s="280"/>
      <c r="M82" s="283"/>
      <c r="R82" s="220"/>
    </row>
    <row r="83" spans="1:18" x14ac:dyDescent="0.25">
      <c r="A83" s="106"/>
      <c r="B83" s="105"/>
      <c r="C83" s="105"/>
      <c r="D83" s="105"/>
      <c r="E83" s="105"/>
      <c r="F83" s="105"/>
      <c r="G83" s="105"/>
      <c r="H83" s="105"/>
      <c r="I83" s="111"/>
      <c r="J83" s="168"/>
      <c r="L83" s="280"/>
      <c r="M83" s="283"/>
      <c r="R83" s="220"/>
    </row>
    <row r="84" spans="1:18" x14ac:dyDescent="0.25">
      <c r="A84" s="169" t="s">
        <v>97</v>
      </c>
      <c r="B84" s="131"/>
      <c r="C84" s="151"/>
      <c r="D84" s="150"/>
      <c r="E84" s="150"/>
      <c r="F84" s="150"/>
      <c r="G84" s="150"/>
      <c r="H84" s="150"/>
      <c r="I84" s="150"/>
      <c r="J84" s="150"/>
      <c r="K84" s="104"/>
      <c r="L84" s="284"/>
      <c r="M84" s="285"/>
      <c r="N84" s="223"/>
      <c r="O84" s="223"/>
      <c r="P84" s="223"/>
      <c r="Q84" s="223"/>
      <c r="R84" s="223"/>
    </row>
    <row r="85" spans="1:18" ht="5.0999999999999996" customHeight="1" x14ac:dyDescent="0.25">
      <c r="A85" s="169"/>
      <c r="B85" s="131"/>
      <c r="C85" s="150"/>
      <c r="D85" s="150"/>
      <c r="E85" s="150"/>
      <c r="F85" s="150"/>
      <c r="G85" s="150"/>
      <c r="H85" s="150"/>
      <c r="I85" s="105"/>
      <c r="J85" s="105"/>
      <c r="K85" s="280"/>
      <c r="L85" s="280"/>
      <c r="M85" s="283"/>
      <c r="R85" s="220"/>
    </row>
    <row r="86" spans="1:18" ht="15.75" thickBot="1" x14ac:dyDescent="0.3">
      <c r="A86" s="2" t="s">
        <v>15</v>
      </c>
      <c r="B86" s="101" t="s">
        <v>37</v>
      </c>
      <c r="C86" s="101" t="s">
        <v>39</v>
      </c>
      <c r="D86" s="171" t="s">
        <v>40</v>
      </c>
      <c r="E86" s="171" t="s">
        <v>44</v>
      </c>
      <c r="F86" s="171" t="s">
        <v>49</v>
      </c>
      <c r="G86" s="17" t="s">
        <v>45</v>
      </c>
      <c r="H86" s="170" t="s">
        <v>0</v>
      </c>
      <c r="I86" s="171" t="s">
        <v>13</v>
      </c>
      <c r="J86" s="110"/>
      <c r="L86" s="280"/>
      <c r="M86" s="283"/>
      <c r="R86" s="220"/>
    </row>
    <row r="87" spans="1:18" ht="9.6" customHeight="1" x14ac:dyDescent="0.25">
      <c r="A87" s="4"/>
      <c r="B87" s="8"/>
      <c r="C87" s="8"/>
      <c r="D87" s="253"/>
      <c r="E87" s="253"/>
      <c r="F87" s="253"/>
      <c r="G87" s="20"/>
      <c r="H87" s="252"/>
      <c r="I87" s="253"/>
      <c r="J87" s="110"/>
      <c r="L87" s="280"/>
      <c r="M87" s="283"/>
      <c r="R87" s="220"/>
    </row>
    <row r="88" spans="1:18" x14ac:dyDescent="0.25">
      <c r="A88" s="256" t="s">
        <v>74</v>
      </c>
      <c r="B88" s="257">
        <v>1</v>
      </c>
      <c r="C88" s="257">
        <v>454</v>
      </c>
      <c r="D88" s="258">
        <v>37</v>
      </c>
      <c r="E88" s="258">
        <v>20</v>
      </c>
      <c r="F88" s="258">
        <v>2</v>
      </c>
      <c r="G88" s="43">
        <v>4</v>
      </c>
      <c r="H88" s="259">
        <f>SUM(B88:G88)</f>
        <v>518</v>
      </c>
      <c r="I88" s="219">
        <f>(H88/H$102)</f>
        <v>0.36530324400564174</v>
      </c>
      <c r="J88" s="110"/>
      <c r="L88" s="280"/>
      <c r="M88" s="283"/>
      <c r="R88" s="220"/>
    </row>
    <row r="89" spans="1:18" x14ac:dyDescent="0.25">
      <c r="A89" s="12" t="s">
        <v>80</v>
      </c>
      <c r="B89" s="20">
        <v>8</v>
      </c>
      <c r="C89" s="20">
        <v>143</v>
      </c>
      <c r="D89" s="260">
        <v>3</v>
      </c>
      <c r="E89" s="260">
        <v>20</v>
      </c>
      <c r="F89" s="260">
        <v>0</v>
      </c>
      <c r="G89" s="24">
        <v>22</v>
      </c>
      <c r="H89" s="261">
        <f>SUM(B89:G89)</f>
        <v>196</v>
      </c>
      <c r="I89" s="262">
        <f>(H89/H$102)</f>
        <v>0.1382228490832158</v>
      </c>
      <c r="J89" s="110"/>
      <c r="L89" s="280"/>
      <c r="M89" s="283"/>
      <c r="R89" s="220"/>
    </row>
    <row r="90" spans="1:18" x14ac:dyDescent="0.25">
      <c r="A90" s="217" t="s">
        <v>118</v>
      </c>
      <c r="B90" s="136">
        <v>0</v>
      </c>
      <c r="C90" s="136">
        <v>3</v>
      </c>
      <c r="D90" s="255">
        <v>1</v>
      </c>
      <c r="E90" s="255">
        <v>0</v>
      </c>
      <c r="F90" s="255">
        <v>1</v>
      </c>
      <c r="G90" s="218">
        <v>0</v>
      </c>
      <c r="H90" s="136">
        <f>SUM(B90:G90)</f>
        <v>5</v>
      </c>
      <c r="I90" s="219">
        <f>(H90/H$102)</f>
        <v>3.526093088857546E-3</v>
      </c>
      <c r="J90" s="110"/>
      <c r="L90" s="280"/>
      <c r="M90" s="283"/>
      <c r="R90" s="220"/>
    </row>
    <row r="91" spans="1:18" s="40" customFormat="1" x14ac:dyDescent="0.25">
      <c r="A91" s="40" t="s">
        <v>125</v>
      </c>
      <c r="B91" s="42">
        <v>0</v>
      </c>
      <c r="C91" s="42">
        <v>1</v>
      </c>
      <c r="D91" s="263">
        <v>0</v>
      </c>
      <c r="E91" s="263">
        <v>0</v>
      </c>
      <c r="F91" s="263">
        <v>0</v>
      </c>
      <c r="G91" s="264">
        <v>0</v>
      </c>
      <c r="H91" s="42">
        <f t="shared" ref="H91:H95" si="15">SUM(B91:G91)</f>
        <v>1</v>
      </c>
      <c r="I91" s="262">
        <f t="shared" ref="I91:I95" si="16">(H91/H$102)</f>
        <v>7.0521861777150916E-4</v>
      </c>
      <c r="J91" s="273"/>
      <c r="R91" s="42"/>
    </row>
    <row r="92" spans="1:18" x14ac:dyDescent="0.25">
      <c r="A92" s="217" t="s">
        <v>126</v>
      </c>
      <c r="B92" s="136">
        <v>0</v>
      </c>
      <c r="C92" s="136">
        <v>0</v>
      </c>
      <c r="D92" s="255">
        <v>6</v>
      </c>
      <c r="E92" s="255">
        <v>0</v>
      </c>
      <c r="F92" s="255">
        <v>0</v>
      </c>
      <c r="G92" s="218">
        <v>0</v>
      </c>
      <c r="H92" s="136">
        <f t="shared" si="15"/>
        <v>6</v>
      </c>
      <c r="I92" s="219">
        <f t="shared" si="16"/>
        <v>4.2313117066290554E-3</v>
      </c>
      <c r="J92" s="110"/>
    </row>
    <row r="93" spans="1:18" s="40" customFormat="1" x14ac:dyDescent="0.25">
      <c r="A93" s="40" t="s">
        <v>119</v>
      </c>
      <c r="B93" s="42">
        <v>0</v>
      </c>
      <c r="C93" s="42">
        <v>1</v>
      </c>
      <c r="D93" s="263">
        <v>2</v>
      </c>
      <c r="E93" s="263">
        <v>1</v>
      </c>
      <c r="F93" s="263">
        <v>0</v>
      </c>
      <c r="G93" s="264">
        <v>0</v>
      </c>
      <c r="H93" s="42">
        <f t="shared" si="15"/>
        <v>4</v>
      </c>
      <c r="I93" s="262">
        <f t="shared" si="16"/>
        <v>2.8208744710860366E-3</v>
      </c>
      <c r="J93" s="273"/>
      <c r="R93" s="42"/>
    </row>
    <row r="94" spans="1:18" x14ac:dyDescent="0.25">
      <c r="A94" s="217" t="s">
        <v>127</v>
      </c>
      <c r="B94" s="136">
        <v>0</v>
      </c>
      <c r="C94" s="136">
        <v>5</v>
      </c>
      <c r="D94" s="255">
        <v>0</v>
      </c>
      <c r="E94" s="255">
        <v>1</v>
      </c>
      <c r="F94" s="255">
        <v>0</v>
      </c>
      <c r="G94" s="218">
        <v>0</v>
      </c>
      <c r="H94" s="136">
        <f t="shared" si="15"/>
        <v>6</v>
      </c>
      <c r="I94" s="219">
        <f t="shared" si="16"/>
        <v>4.2313117066290554E-3</v>
      </c>
      <c r="J94" s="110"/>
    </row>
    <row r="95" spans="1:18" x14ac:dyDescent="0.25">
      <c r="A95" s="40" t="s">
        <v>28</v>
      </c>
      <c r="B95" s="42">
        <v>32</v>
      </c>
      <c r="C95" s="42">
        <v>88</v>
      </c>
      <c r="D95" s="263">
        <v>124</v>
      </c>
      <c r="E95" s="263">
        <v>16</v>
      </c>
      <c r="F95" s="263">
        <v>58</v>
      </c>
      <c r="G95" s="264">
        <v>306</v>
      </c>
      <c r="H95" s="42">
        <f t="shared" si="15"/>
        <v>624</v>
      </c>
      <c r="I95" s="262">
        <f t="shared" si="16"/>
        <v>0.4400564174894217</v>
      </c>
      <c r="J95" s="110"/>
    </row>
    <row r="96" spans="1:18" x14ac:dyDescent="0.25">
      <c r="A96" s="217" t="s">
        <v>106</v>
      </c>
      <c r="B96" s="136">
        <v>0</v>
      </c>
      <c r="C96" s="136">
        <v>12</v>
      </c>
      <c r="D96" s="255">
        <v>4</v>
      </c>
      <c r="E96" s="255">
        <v>7</v>
      </c>
      <c r="F96" s="255">
        <v>2</v>
      </c>
      <c r="G96" s="218">
        <v>5</v>
      </c>
      <c r="H96" s="136">
        <f>SUM(B96:G96)</f>
        <v>30</v>
      </c>
      <c r="I96" s="219">
        <f>(H96/H$102)</f>
        <v>2.1156558533145273E-2</v>
      </c>
      <c r="J96" s="110"/>
    </row>
    <row r="97" spans="1:18" x14ac:dyDescent="0.25">
      <c r="A97" s="40" t="s">
        <v>120</v>
      </c>
      <c r="B97" s="42">
        <v>0</v>
      </c>
      <c r="C97" s="42">
        <v>0</v>
      </c>
      <c r="D97" s="263">
        <v>1</v>
      </c>
      <c r="E97" s="263">
        <v>0</v>
      </c>
      <c r="F97" s="263">
        <v>0</v>
      </c>
      <c r="G97" s="264">
        <v>0</v>
      </c>
      <c r="H97" s="42">
        <f>SUM(B97:G97)</f>
        <v>1</v>
      </c>
      <c r="I97" s="262">
        <f t="shared" ref="I97:I98" si="17">(H97/H$102)</f>
        <v>7.0521861777150916E-4</v>
      </c>
      <c r="J97" s="110"/>
    </row>
    <row r="98" spans="1:18" x14ac:dyDescent="0.25">
      <c r="A98" s="113" t="s">
        <v>132</v>
      </c>
      <c r="B98" s="172">
        <v>0</v>
      </c>
      <c r="C98" s="136">
        <v>2</v>
      </c>
      <c r="D98" s="255">
        <v>0</v>
      </c>
      <c r="E98" s="255">
        <v>0</v>
      </c>
      <c r="F98" s="255">
        <v>0</v>
      </c>
      <c r="G98" s="115">
        <v>0</v>
      </c>
      <c r="H98" s="136">
        <f>SUM(B98:G98)</f>
        <v>2</v>
      </c>
      <c r="I98" s="274">
        <f t="shared" si="17"/>
        <v>1.4104372355430183E-3</v>
      </c>
    </row>
    <row r="99" spans="1:18" x14ac:dyDescent="0.25">
      <c r="A99" s="265" t="s">
        <v>121</v>
      </c>
      <c r="B99" s="266">
        <v>0</v>
      </c>
      <c r="C99" s="42">
        <v>13</v>
      </c>
      <c r="D99" s="263">
        <v>2</v>
      </c>
      <c r="E99" s="263">
        <v>8</v>
      </c>
      <c r="F99" s="263">
        <v>0</v>
      </c>
      <c r="G99" s="225">
        <v>1</v>
      </c>
      <c r="H99" s="42">
        <f>SUM(B99:G99)</f>
        <v>24</v>
      </c>
      <c r="I99" s="226">
        <f>(H99/H$102)</f>
        <v>1.6925246826516221E-2</v>
      </c>
    </row>
    <row r="100" spans="1:18" ht="15.75" thickBot="1" x14ac:dyDescent="0.3">
      <c r="A100" s="286" t="s">
        <v>128</v>
      </c>
      <c r="B100" s="287">
        <v>0</v>
      </c>
      <c r="C100" s="288">
        <v>1</v>
      </c>
      <c r="D100" s="289">
        <v>0</v>
      </c>
      <c r="E100" s="289">
        <v>0</v>
      </c>
      <c r="F100" s="289">
        <v>0</v>
      </c>
      <c r="G100" s="290">
        <v>0</v>
      </c>
      <c r="H100" s="288">
        <f>SUM(B100:G100)</f>
        <v>1</v>
      </c>
      <c r="I100" s="291">
        <f>(H100/H$102)</f>
        <v>7.0521861777150916E-4</v>
      </c>
      <c r="K100" s="280"/>
      <c r="L100" s="283"/>
    </row>
    <row r="101" spans="1:18" ht="8.25" customHeight="1" thickTop="1" x14ac:dyDescent="0.25">
      <c r="A101" s="118"/>
      <c r="B101" s="173"/>
      <c r="C101" s="1"/>
      <c r="D101" s="254"/>
      <c r="E101" s="254"/>
      <c r="F101" s="254"/>
      <c r="G101" s="104"/>
      <c r="H101" s="1"/>
      <c r="I101" s="121"/>
      <c r="K101" s="280"/>
      <c r="L101" s="283"/>
      <c r="M101" s="283"/>
      <c r="N101" s="283"/>
      <c r="O101" s="283"/>
    </row>
    <row r="102" spans="1:18" ht="15.75" thickBot="1" x14ac:dyDescent="0.3">
      <c r="A102" s="174" t="s">
        <v>0</v>
      </c>
      <c r="B102" s="175">
        <f t="shared" ref="B102:H102" si="18">SUM(B88:B100)</f>
        <v>41</v>
      </c>
      <c r="C102" s="175">
        <f t="shared" si="18"/>
        <v>723</v>
      </c>
      <c r="D102" s="175">
        <f t="shared" si="18"/>
        <v>180</v>
      </c>
      <c r="E102" s="175">
        <f t="shared" si="18"/>
        <v>73</v>
      </c>
      <c r="F102" s="175">
        <f t="shared" si="18"/>
        <v>63</v>
      </c>
      <c r="G102" s="175">
        <f t="shared" si="18"/>
        <v>338</v>
      </c>
      <c r="H102" s="275">
        <f t="shared" si="18"/>
        <v>1418</v>
      </c>
      <c r="I102" s="129">
        <f>(G102/G$102)</f>
        <v>1</v>
      </c>
      <c r="K102" s="280"/>
      <c r="L102" s="283"/>
    </row>
    <row r="103" spans="1:18" ht="10.5" customHeight="1" x14ac:dyDescent="0.25">
      <c r="A103" s="106"/>
      <c r="B103" s="131"/>
      <c r="C103" s="1"/>
      <c r="D103" s="254"/>
      <c r="E103" s="254"/>
      <c r="F103" s="254"/>
      <c r="G103" s="131"/>
      <c r="H103" s="131"/>
      <c r="K103" s="280"/>
      <c r="L103" s="283"/>
    </row>
    <row r="104" spans="1:18" ht="15.75" thickBot="1" x14ac:dyDescent="0.3">
      <c r="A104" s="107" t="s">
        <v>13</v>
      </c>
      <c r="B104" s="206">
        <f>(B102/$H$102)</f>
        <v>2.8913963328631876E-2</v>
      </c>
      <c r="C104" s="206">
        <f>(C102/$H$102)</f>
        <v>0.50987306064880111</v>
      </c>
      <c r="D104" s="206">
        <f>(D102/$H$102)</f>
        <v>0.12693935119887165</v>
      </c>
      <c r="E104" s="206">
        <f t="shared" ref="E104:F104" si="19">(E102/$H$102)</f>
        <v>5.1480959097320173E-2</v>
      </c>
      <c r="F104" s="206">
        <f t="shared" si="19"/>
        <v>4.4428772919605078E-2</v>
      </c>
      <c r="G104" s="206">
        <f>(G102/$H$102)</f>
        <v>0.23836389280677009</v>
      </c>
      <c r="H104" s="206">
        <f>(H102/$H$102)</f>
        <v>1</v>
      </c>
      <c r="K104" s="280"/>
      <c r="L104" s="283"/>
    </row>
    <row r="105" spans="1:18" s="40" customFormat="1" x14ac:dyDescent="0.25">
      <c r="A105" s="294"/>
      <c r="B105" s="295"/>
      <c r="C105" s="295"/>
      <c r="D105" s="295"/>
      <c r="E105" s="295"/>
      <c r="F105" s="295"/>
      <c r="G105" s="295"/>
      <c r="H105" s="295"/>
      <c r="K105" s="284"/>
      <c r="L105" s="285"/>
      <c r="M105" s="223"/>
      <c r="N105" s="223"/>
      <c r="O105" s="223"/>
      <c r="P105" s="223"/>
      <c r="Q105" s="223"/>
      <c r="R105" s="42"/>
    </row>
    <row r="106" spans="1:18" x14ac:dyDescent="0.25">
      <c r="A106" s="106"/>
      <c r="B106" s="131"/>
      <c r="C106" s="131"/>
      <c r="D106" s="131"/>
      <c r="E106" s="131"/>
      <c r="F106" s="131"/>
      <c r="G106" s="131"/>
      <c r="K106" s="104"/>
      <c r="L106" s="104"/>
    </row>
    <row r="107" spans="1:18" x14ac:dyDescent="0.25">
      <c r="A107" s="177" t="s">
        <v>98</v>
      </c>
      <c r="B107" s="150"/>
      <c r="C107" s="178"/>
      <c r="D107" s="176"/>
      <c r="E107" s="176"/>
      <c r="F107" s="176"/>
      <c r="G107" s="178"/>
      <c r="H107" s="176"/>
      <c r="I107" s="176"/>
      <c r="J107" s="104"/>
      <c r="K107" s="104"/>
      <c r="L107" s="104"/>
    </row>
    <row r="108" spans="1:18" ht="9.9499999999999993" customHeight="1" x14ac:dyDescent="0.25">
      <c r="A108" s="177"/>
      <c r="B108" s="150"/>
      <c r="C108" s="178"/>
      <c r="D108" s="178"/>
      <c r="E108" s="178"/>
      <c r="F108" s="178"/>
      <c r="G108" s="178"/>
      <c r="H108" s="178"/>
      <c r="I108" s="104"/>
      <c r="J108" s="104"/>
      <c r="K108" s="104"/>
      <c r="L108" s="220"/>
      <c r="Q108" s="1"/>
      <c r="R108"/>
    </row>
    <row r="109" spans="1:18" ht="15.75" thickBot="1" x14ac:dyDescent="0.3">
      <c r="A109" s="133" t="s">
        <v>15</v>
      </c>
      <c r="B109" s="112" t="s">
        <v>39</v>
      </c>
      <c r="C109" s="112" t="s">
        <v>40</v>
      </c>
      <c r="D109" s="112" t="s">
        <v>44</v>
      </c>
      <c r="E109" s="112" t="s">
        <v>49</v>
      </c>
      <c r="F109" s="101" t="s">
        <v>45</v>
      </c>
      <c r="G109" s="112" t="s">
        <v>0</v>
      </c>
      <c r="H109" s="112" t="s">
        <v>13</v>
      </c>
      <c r="I109" s="212"/>
      <c r="J109" s="276"/>
      <c r="L109" s="220"/>
      <c r="P109" s="276"/>
      <c r="Q109"/>
      <c r="R109"/>
    </row>
    <row r="110" spans="1:18" ht="9" customHeight="1" x14ac:dyDescent="0.25">
      <c r="A110" s="179"/>
      <c r="B110" s="127"/>
      <c r="C110" s="127"/>
      <c r="D110" s="127"/>
      <c r="E110" s="127"/>
      <c r="F110" s="127"/>
      <c r="G110" s="1"/>
      <c r="H110" s="127"/>
      <c r="I110" s="210"/>
      <c r="J110" s="276"/>
      <c r="L110" s="220"/>
      <c r="P110" s="276"/>
      <c r="Q110"/>
      <c r="R110"/>
    </row>
    <row r="111" spans="1:18" x14ac:dyDescent="0.25">
      <c r="A111" s="231" t="s">
        <v>20</v>
      </c>
      <c r="B111" s="116">
        <v>3353</v>
      </c>
      <c r="C111" s="116">
        <v>15165</v>
      </c>
      <c r="D111" s="116">
        <v>378</v>
      </c>
      <c r="E111" s="116">
        <v>51</v>
      </c>
      <c r="F111" s="116">
        <v>77</v>
      </c>
      <c r="G111" s="232">
        <f t="shared" ref="G111:G116" si="20">SUM(B111:F111)</f>
        <v>19024</v>
      </c>
      <c r="H111" s="117">
        <f>(G111/G$118)</f>
        <v>0.46470272118813816</v>
      </c>
      <c r="I111" s="210"/>
      <c r="J111" s="276"/>
      <c r="L111" s="220"/>
      <c r="P111" s="276"/>
      <c r="Q111"/>
      <c r="R111"/>
    </row>
    <row r="112" spans="1:18" x14ac:dyDescent="0.25">
      <c r="A112" s="221" t="s">
        <v>107</v>
      </c>
      <c r="B112" s="222">
        <v>156</v>
      </c>
      <c r="C112" s="222">
        <v>205</v>
      </c>
      <c r="D112" s="222">
        <v>1</v>
      </c>
      <c r="E112" s="222">
        <v>0</v>
      </c>
      <c r="F112" s="222">
        <v>1</v>
      </c>
      <c r="G112" s="223">
        <f t="shared" si="20"/>
        <v>363</v>
      </c>
      <c r="H112" s="226">
        <f t="shared" ref="H112:H116" si="21">(G112/G$118)</f>
        <v>8.8670672724607946E-3</v>
      </c>
      <c r="I112" s="210"/>
      <c r="J112" s="276"/>
      <c r="L112" s="220"/>
      <c r="P112" s="276"/>
      <c r="Q112"/>
      <c r="R112"/>
    </row>
    <row r="113" spans="1:18" x14ac:dyDescent="0.25">
      <c r="A113" s="231" t="s">
        <v>108</v>
      </c>
      <c r="B113" s="116">
        <v>11</v>
      </c>
      <c r="C113" s="116">
        <v>98</v>
      </c>
      <c r="D113" s="116">
        <v>2</v>
      </c>
      <c r="E113" s="116">
        <v>0</v>
      </c>
      <c r="F113" s="116">
        <v>1</v>
      </c>
      <c r="G113" s="232">
        <f t="shared" si="20"/>
        <v>112</v>
      </c>
      <c r="H113" s="117">
        <f t="shared" si="21"/>
        <v>2.7358444477014023E-3</v>
      </c>
      <c r="I113" s="210"/>
      <c r="J113" s="276"/>
      <c r="L113" s="220"/>
      <c r="P113" s="276"/>
      <c r="Q113"/>
      <c r="R113"/>
    </row>
    <row r="114" spans="1:18" x14ac:dyDescent="0.25">
      <c r="A114" s="224" t="s">
        <v>109</v>
      </c>
      <c r="B114" s="225">
        <v>39</v>
      </c>
      <c r="C114" s="225">
        <v>6</v>
      </c>
      <c r="D114" s="225">
        <v>0</v>
      </c>
      <c r="E114" s="225">
        <v>0</v>
      </c>
      <c r="F114" s="222">
        <v>0</v>
      </c>
      <c r="G114" s="223">
        <f t="shared" si="20"/>
        <v>45</v>
      </c>
      <c r="H114" s="226">
        <f t="shared" si="21"/>
        <v>1.0992232155943133E-3</v>
      </c>
      <c r="I114" s="212"/>
      <c r="J114" s="276"/>
      <c r="L114" s="220"/>
      <c r="P114" s="276"/>
      <c r="Q114"/>
      <c r="R114"/>
    </row>
    <row r="115" spans="1:18" x14ac:dyDescent="0.25">
      <c r="A115" s="135" t="s">
        <v>18</v>
      </c>
      <c r="B115" s="115">
        <v>5298</v>
      </c>
      <c r="C115" s="115">
        <v>12690</v>
      </c>
      <c r="D115" s="115">
        <v>154</v>
      </c>
      <c r="E115" s="115">
        <v>49</v>
      </c>
      <c r="F115" s="116">
        <v>57</v>
      </c>
      <c r="G115" s="232">
        <f t="shared" si="20"/>
        <v>18248</v>
      </c>
      <c r="H115" s="117">
        <f t="shared" si="21"/>
        <v>0.44574722751477847</v>
      </c>
      <c r="I115" s="212"/>
      <c r="J115" s="276"/>
      <c r="L115" s="220"/>
      <c r="P115" s="276"/>
      <c r="Q115"/>
      <c r="R115"/>
    </row>
    <row r="116" spans="1:18" ht="15.75" thickBot="1" x14ac:dyDescent="0.3">
      <c r="A116" s="227" t="s">
        <v>25</v>
      </c>
      <c r="B116" s="228">
        <v>479</v>
      </c>
      <c r="C116" s="228">
        <v>2660</v>
      </c>
      <c r="D116" s="228">
        <v>5</v>
      </c>
      <c r="E116" s="228">
        <v>0</v>
      </c>
      <c r="F116" s="229">
        <v>2</v>
      </c>
      <c r="G116" s="61">
        <f t="shared" si="20"/>
        <v>3146</v>
      </c>
      <c r="H116" s="230">
        <f t="shared" si="21"/>
        <v>7.6847916361326887E-2</v>
      </c>
      <c r="I116" s="212"/>
      <c r="J116" s="276"/>
      <c r="L116" s="220"/>
      <c r="P116" s="276"/>
      <c r="Q116"/>
      <c r="R116"/>
    </row>
    <row r="117" spans="1:18" ht="10.5" customHeight="1" thickTop="1" x14ac:dyDescent="0.25">
      <c r="A117" s="137"/>
      <c r="B117" s="139"/>
      <c r="C117" s="139"/>
      <c r="D117" s="139"/>
      <c r="E117" s="139"/>
      <c r="F117" s="127"/>
      <c r="G117" s="220"/>
      <c r="H117" s="159"/>
      <c r="I117" s="212"/>
      <c r="J117" s="276"/>
      <c r="L117" s="220"/>
      <c r="P117" s="276"/>
      <c r="Q117"/>
      <c r="R117"/>
    </row>
    <row r="118" spans="1:18" ht="15.75" thickBot="1" x14ac:dyDescent="0.3">
      <c r="A118" s="180" t="s">
        <v>0</v>
      </c>
      <c r="B118" s="181">
        <f t="shared" ref="B118:F118" si="22">SUM(B111:B117)</f>
        <v>9336</v>
      </c>
      <c r="C118" s="181">
        <f t="shared" si="22"/>
        <v>30824</v>
      </c>
      <c r="D118" s="181">
        <f t="shared" si="22"/>
        <v>540</v>
      </c>
      <c r="E118" s="181">
        <f t="shared" si="22"/>
        <v>100</v>
      </c>
      <c r="F118" s="181">
        <f t="shared" si="22"/>
        <v>138</v>
      </c>
      <c r="G118" s="181">
        <f>SUM(G111:G117)</f>
        <v>40938</v>
      </c>
      <c r="H118" s="129">
        <f>(F118/F$118)</f>
        <v>1</v>
      </c>
      <c r="I118" s="212"/>
      <c r="J118" s="276"/>
      <c r="L118" s="220"/>
      <c r="P118" s="276"/>
      <c r="Q118"/>
      <c r="R118"/>
    </row>
    <row r="119" spans="1:18" x14ac:dyDescent="0.25">
      <c r="A119" s="137"/>
      <c r="B119" s="119"/>
      <c r="C119" s="127"/>
      <c r="D119" s="159"/>
      <c r="E119" s="159"/>
      <c r="F119" s="121"/>
      <c r="G119" s="1"/>
      <c r="H119" s="127"/>
      <c r="I119" s="212"/>
      <c r="J119" s="276"/>
      <c r="L119" s="220"/>
      <c r="P119" s="276"/>
      <c r="Q119"/>
      <c r="R119"/>
    </row>
    <row r="120" spans="1:18" ht="15.75" thickBot="1" x14ac:dyDescent="0.3">
      <c r="A120" s="182" t="s">
        <v>13</v>
      </c>
      <c r="B120" s="207">
        <f t="shared" ref="B120:G120" si="23">(B118/$G$118)</f>
        <v>0.22805217646196688</v>
      </c>
      <c r="C120" s="207">
        <f t="shared" si="23"/>
        <v>0.75294347549953589</v>
      </c>
      <c r="D120" s="207">
        <f t="shared" si="23"/>
        <v>1.3190678587131761E-2</v>
      </c>
      <c r="E120" s="207">
        <f t="shared" si="23"/>
        <v>2.442718256876252E-3</v>
      </c>
      <c r="F120" s="207">
        <f t="shared" si="23"/>
        <v>3.3709511944892277E-3</v>
      </c>
      <c r="G120" s="207">
        <f t="shared" si="23"/>
        <v>1</v>
      </c>
      <c r="H120" s="127"/>
      <c r="I120" s="212"/>
      <c r="J120" s="276"/>
      <c r="L120" s="220"/>
      <c r="P120" s="276"/>
      <c r="Q120"/>
      <c r="R120"/>
    </row>
    <row r="121" spans="1:18" x14ac:dyDescent="0.25">
      <c r="A121" s="183"/>
      <c r="B121" s="184"/>
      <c r="C121" s="184"/>
      <c r="D121" s="184"/>
      <c r="E121" s="184"/>
      <c r="F121" s="184"/>
      <c r="G121" s="184"/>
      <c r="H121" s="184"/>
      <c r="I121" s="111"/>
      <c r="J121" s="110"/>
      <c r="K121" s="280"/>
      <c r="L121" s="283"/>
    </row>
    <row r="122" spans="1:18" ht="9" customHeight="1" x14ac:dyDescent="0.25">
      <c r="A122" s="183"/>
      <c r="B122" s="185"/>
      <c r="C122" s="185"/>
      <c r="D122" s="185"/>
      <c r="E122" s="185"/>
      <c r="F122" s="185"/>
      <c r="G122" s="185"/>
      <c r="H122" s="185"/>
      <c r="I122" s="105"/>
      <c r="J122" s="131"/>
      <c r="K122" s="104"/>
      <c r="L122" s="104"/>
    </row>
    <row r="123" spans="1:18" x14ac:dyDescent="0.25">
      <c r="A123" s="177" t="s">
        <v>99</v>
      </c>
      <c r="B123" s="185"/>
      <c r="C123" s="186"/>
      <c r="D123" s="185"/>
      <c r="E123" s="185"/>
      <c r="F123" s="185"/>
      <c r="G123" s="185"/>
      <c r="H123" s="185"/>
      <c r="I123" s="130"/>
      <c r="J123" s="105"/>
      <c r="K123" s="104"/>
      <c r="L123" s="104"/>
    </row>
    <row r="124" spans="1:18" x14ac:dyDescent="0.25">
      <c r="A124" s="118"/>
      <c r="B124" s="185"/>
      <c r="C124" s="186"/>
      <c r="D124" s="185"/>
      <c r="E124" s="185"/>
      <c r="F124" s="130"/>
      <c r="G124" s="105"/>
      <c r="H124" s="131"/>
      <c r="I124" s="132"/>
      <c r="J124" s="276"/>
      <c r="L124" s="220"/>
      <c r="P124" s="276"/>
      <c r="Q124"/>
      <c r="R124"/>
    </row>
    <row r="125" spans="1:18" ht="15.75" thickBot="1" x14ac:dyDescent="0.3">
      <c r="A125" s="187" t="s">
        <v>15</v>
      </c>
      <c r="B125" s="112" t="s">
        <v>39</v>
      </c>
      <c r="C125" s="112" t="s">
        <v>40</v>
      </c>
      <c r="D125" s="112" t="s">
        <v>44</v>
      </c>
      <c r="E125" s="112" t="s">
        <v>49</v>
      </c>
      <c r="F125" s="112" t="s">
        <v>45</v>
      </c>
      <c r="G125" s="112" t="s">
        <v>0</v>
      </c>
      <c r="H125" s="112" t="s">
        <v>13</v>
      </c>
      <c r="I125" s="210"/>
      <c r="J125" s="276"/>
      <c r="L125" s="220"/>
      <c r="P125" s="276"/>
      <c r="Q125"/>
      <c r="R125"/>
    </row>
    <row r="126" spans="1:18" ht="8.25" customHeight="1" x14ac:dyDescent="0.25">
      <c r="A126" s="188"/>
      <c r="B126" s="127"/>
      <c r="C126" s="127"/>
      <c r="D126" s="127"/>
      <c r="E126" s="127"/>
      <c r="F126" s="127"/>
      <c r="G126" s="127"/>
      <c r="H126" s="127"/>
      <c r="I126" s="210"/>
      <c r="J126" s="276"/>
      <c r="L126" s="220"/>
      <c r="P126" s="276"/>
      <c r="Q126"/>
      <c r="R126"/>
    </row>
    <row r="127" spans="1:18" x14ac:dyDescent="0.25">
      <c r="A127" s="113" t="s">
        <v>16</v>
      </c>
      <c r="B127" s="115">
        <v>57123</v>
      </c>
      <c r="C127" s="115">
        <v>12072</v>
      </c>
      <c r="D127" s="115">
        <v>327</v>
      </c>
      <c r="E127" s="115">
        <v>209</v>
      </c>
      <c r="F127" s="116">
        <v>256</v>
      </c>
      <c r="G127" s="116">
        <f>SUM(B127:F127)</f>
        <v>69987</v>
      </c>
      <c r="H127" s="117">
        <f>(F127/F$130)</f>
        <v>0.99610894941634243</v>
      </c>
      <c r="I127" s="210"/>
      <c r="J127" s="276"/>
      <c r="L127" s="220"/>
      <c r="P127" s="276"/>
      <c r="Q127"/>
      <c r="R127"/>
    </row>
    <row r="128" spans="1:18" ht="15.75" thickBot="1" x14ac:dyDescent="0.3">
      <c r="A128" s="122" t="s">
        <v>88</v>
      </c>
      <c r="B128" s="143">
        <v>727</v>
      </c>
      <c r="C128" s="123">
        <v>830</v>
      </c>
      <c r="D128" s="143">
        <v>8</v>
      </c>
      <c r="E128" s="143">
        <v>0</v>
      </c>
      <c r="F128" s="189">
        <v>1</v>
      </c>
      <c r="G128" s="124">
        <f>SUM(B128:F128)</f>
        <v>1566</v>
      </c>
      <c r="H128" s="125">
        <f>(F128/F$130)</f>
        <v>3.8910505836575876E-3</v>
      </c>
      <c r="I128" s="210"/>
      <c r="J128" s="276"/>
      <c r="L128" s="220"/>
      <c r="P128" s="276"/>
      <c r="Q128"/>
      <c r="R128"/>
    </row>
    <row r="129" spans="1:18" ht="11.1" customHeight="1" thickTop="1" x14ac:dyDescent="0.25">
      <c r="A129" s="190"/>
      <c r="B129" s="191"/>
      <c r="C129" s="127"/>
      <c r="D129" s="192"/>
      <c r="E129" s="192"/>
      <c r="F129" s="127"/>
      <c r="G129" s="127"/>
      <c r="H129" s="121"/>
      <c r="I129" s="210"/>
      <c r="J129" s="276"/>
      <c r="L129" s="220"/>
      <c r="P129" s="276"/>
      <c r="Q129"/>
      <c r="R129"/>
    </row>
    <row r="130" spans="1:18" ht="15.75" thickBot="1" x14ac:dyDescent="0.3">
      <c r="A130" s="44" t="s">
        <v>0</v>
      </c>
      <c r="B130" s="193">
        <f t="shared" ref="B130:G130" si="24">SUM(B127:B129)</f>
        <v>57850</v>
      </c>
      <c r="C130" s="193">
        <f t="shared" si="24"/>
        <v>12902</v>
      </c>
      <c r="D130" s="193">
        <f t="shared" si="24"/>
        <v>335</v>
      </c>
      <c r="E130" s="193">
        <f t="shared" si="24"/>
        <v>209</v>
      </c>
      <c r="F130" s="193">
        <f t="shared" si="24"/>
        <v>257</v>
      </c>
      <c r="G130" s="193">
        <f t="shared" si="24"/>
        <v>71553</v>
      </c>
      <c r="H130" s="129">
        <f>(F130/F$130)</f>
        <v>1</v>
      </c>
      <c r="I130" s="210"/>
      <c r="J130" s="276"/>
      <c r="L130" s="220"/>
      <c r="P130" s="276"/>
      <c r="Q130"/>
      <c r="R130"/>
    </row>
    <row r="131" spans="1:18" ht="9" customHeight="1" x14ac:dyDescent="0.25">
      <c r="A131" s="126"/>
      <c r="B131" s="127"/>
      <c r="C131" s="127"/>
      <c r="D131" s="194"/>
      <c r="E131" s="194"/>
      <c r="F131" s="127"/>
      <c r="G131" s="127"/>
      <c r="H131" s="159"/>
      <c r="I131" s="210"/>
      <c r="J131" s="276"/>
      <c r="L131" s="220"/>
      <c r="P131" s="276"/>
      <c r="Q131"/>
      <c r="R131"/>
    </row>
    <row r="132" spans="1:18" ht="15.75" thickBot="1" x14ac:dyDescent="0.3">
      <c r="A132" s="128" t="s">
        <v>13</v>
      </c>
      <c r="B132" s="208">
        <f t="shared" ref="B132:G132" si="25">(B130/$G130)</f>
        <v>0.80849160761952676</v>
      </c>
      <c r="C132" s="208">
        <f t="shared" si="25"/>
        <v>0.180313893198049</v>
      </c>
      <c r="D132" s="208">
        <f t="shared" si="25"/>
        <v>4.6818442273559458E-3</v>
      </c>
      <c r="E132" s="208">
        <f t="shared" si="25"/>
        <v>2.9209117716937094E-3</v>
      </c>
      <c r="F132" s="208">
        <f t="shared" si="25"/>
        <v>3.5917431833745613E-3</v>
      </c>
      <c r="G132" s="208">
        <f t="shared" si="25"/>
        <v>1</v>
      </c>
      <c r="H132" s="127"/>
      <c r="I132" s="210"/>
      <c r="J132" s="276"/>
      <c r="L132" s="220"/>
      <c r="P132" s="276"/>
      <c r="Q132"/>
      <c r="R132"/>
    </row>
    <row r="133" spans="1:18" s="40" customFormat="1" x14ac:dyDescent="0.25">
      <c r="A133" s="292"/>
      <c r="B133" s="296"/>
      <c r="C133" s="296"/>
      <c r="D133" s="296"/>
      <c r="E133" s="296"/>
      <c r="F133" s="296"/>
      <c r="G133" s="296"/>
      <c r="H133" s="297"/>
      <c r="I133" s="298"/>
      <c r="J133" s="281"/>
      <c r="K133" s="223"/>
      <c r="L133" s="223"/>
      <c r="M133" s="223"/>
      <c r="N133" s="223"/>
      <c r="O133" s="223"/>
      <c r="P133" s="281"/>
    </row>
    <row r="134" spans="1:18" x14ac:dyDescent="0.25">
      <c r="A134" s="106"/>
      <c r="B134" s="131"/>
      <c r="C134" s="150"/>
      <c r="D134" s="150"/>
      <c r="E134" s="150"/>
      <c r="F134" s="150"/>
      <c r="G134" s="131"/>
      <c r="H134" s="150"/>
      <c r="I134" s="105"/>
      <c r="J134" s="131"/>
      <c r="K134" s="104"/>
      <c r="L134" s="104"/>
    </row>
    <row r="135" spans="1:18" x14ac:dyDescent="0.25">
      <c r="A135" s="195" t="s">
        <v>100</v>
      </c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04"/>
    </row>
    <row r="136" spans="1:18" ht="9" customHeight="1" x14ac:dyDescent="0.25">
      <c r="A136" s="169"/>
      <c r="B136" s="150"/>
      <c r="C136" s="196"/>
      <c r="D136" s="197"/>
      <c r="E136" s="197"/>
      <c r="F136" s="197"/>
      <c r="G136" s="197"/>
      <c r="H136" s="197"/>
      <c r="I136" s="197"/>
      <c r="J136" s="150"/>
      <c r="K136" s="104"/>
      <c r="L136" s="104"/>
    </row>
    <row r="137" spans="1:18" ht="15.75" thickBot="1" x14ac:dyDescent="0.3">
      <c r="A137" s="198" t="s">
        <v>15</v>
      </c>
      <c r="B137" s="101" t="s">
        <v>37</v>
      </c>
      <c r="C137" s="101" t="s">
        <v>39</v>
      </c>
      <c r="D137" s="101" t="s">
        <v>40</v>
      </c>
      <c r="E137" s="101" t="s">
        <v>44</v>
      </c>
      <c r="F137" s="101" t="s">
        <v>49</v>
      </c>
      <c r="G137" s="101" t="s">
        <v>45</v>
      </c>
      <c r="H137" s="17" t="s">
        <v>0</v>
      </c>
      <c r="I137" s="213" t="s">
        <v>13</v>
      </c>
      <c r="K137" s="276"/>
      <c r="L137" s="220"/>
      <c r="Q137" s="276"/>
      <c r="R137"/>
    </row>
    <row r="138" spans="1:18" ht="8.25" customHeight="1" x14ac:dyDescent="0.25">
      <c r="B138" s="1"/>
      <c r="C138" s="1"/>
      <c r="D138" s="1"/>
      <c r="E138" s="1"/>
      <c r="F138" s="1"/>
      <c r="G138" s="1"/>
      <c r="H138" s="1"/>
      <c r="I138" s="209"/>
      <c r="Q138" s="276"/>
      <c r="R138"/>
    </row>
    <row r="139" spans="1:18" x14ac:dyDescent="0.25">
      <c r="A139" s="113" t="s">
        <v>76</v>
      </c>
      <c r="B139" s="267">
        <v>0</v>
      </c>
      <c r="C139" s="233">
        <v>313</v>
      </c>
      <c r="D139" s="267">
        <v>175</v>
      </c>
      <c r="E139" s="267">
        <v>41</v>
      </c>
      <c r="F139" s="267">
        <v>18</v>
      </c>
      <c r="G139" s="267">
        <v>12</v>
      </c>
      <c r="H139" s="232">
        <f t="shared" ref="H139:H149" si="26">SUM(B139:G139)</f>
        <v>559</v>
      </c>
      <c r="I139" s="117">
        <f t="shared" ref="I139:I149" si="27">(H139/H$152)</f>
        <v>1.3108219017469809E-2</v>
      </c>
      <c r="K139" s="276"/>
      <c r="L139" s="220"/>
      <c r="Q139" s="276"/>
      <c r="R139"/>
    </row>
    <row r="140" spans="1:18" x14ac:dyDescent="0.25">
      <c r="A140" s="118" t="s">
        <v>23</v>
      </c>
      <c r="B140" s="268">
        <v>0</v>
      </c>
      <c r="C140" s="186">
        <v>3323</v>
      </c>
      <c r="D140" s="268">
        <v>2394</v>
      </c>
      <c r="E140" s="268">
        <v>32</v>
      </c>
      <c r="F140" s="268">
        <v>10</v>
      </c>
      <c r="G140" s="268">
        <v>3</v>
      </c>
      <c r="H140" s="220">
        <f t="shared" si="26"/>
        <v>5762</v>
      </c>
      <c r="I140" s="121">
        <f t="shared" si="27"/>
        <v>0.13511548833391956</v>
      </c>
      <c r="K140" s="276"/>
      <c r="L140" s="220"/>
      <c r="Q140" s="276"/>
      <c r="R140"/>
    </row>
    <row r="141" spans="1:18" x14ac:dyDescent="0.25">
      <c r="A141" s="113" t="s">
        <v>79</v>
      </c>
      <c r="B141" s="267">
        <v>0</v>
      </c>
      <c r="C141" s="233">
        <v>20</v>
      </c>
      <c r="D141" s="267">
        <v>66</v>
      </c>
      <c r="E141" s="267">
        <v>0</v>
      </c>
      <c r="F141" s="267">
        <v>0</v>
      </c>
      <c r="G141" s="267">
        <v>0</v>
      </c>
      <c r="H141" s="232">
        <f t="shared" si="26"/>
        <v>86</v>
      </c>
      <c r="I141" s="117">
        <f t="shared" si="27"/>
        <v>2.01664907961074E-3</v>
      </c>
      <c r="K141" s="276"/>
      <c r="L141" s="220"/>
      <c r="Q141" s="276"/>
      <c r="R141"/>
    </row>
    <row r="142" spans="1:18" x14ac:dyDescent="0.25">
      <c r="A142" s="118" t="s">
        <v>110</v>
      </c>
      <c r="B142" s="268">
        <v>0</v>
      </c>
      <c r="C142" s="186">
        <v>48</v>
      </c>
      <c r="D142" s="268">
        <v>0</v>
      </c>
      <c r="E142" s="268">
        <v>2</v>
      </c>
      <c r="F142" s="268">
        <v>0</v>
      </c>
      <c r="G142" s="268">
        <v>0</v>
      </c>
      <c r="H142" s="220">
        <f t="shared" si="26"/>
        <v>50</v>
      </c>
      <c r="I142" s="121">
        <f t="shared" si="27"/>
        <v>1.1724703951225231E-3</v>
      </c>
      <c r="K142" s="276"/>
      <c r="L142" s="220"/>
      <c r="Q142" s="276"/>
      <c r="R142"/>
    </row>
    <row r="143" spans="1:18" x14ac:dyDescent="0.25">
      <c r="A143" s="113" t="s">
        <v>82</v>
      </c>
      <c r="B143" s="267">
        <v>0</v>
      </c>
      <c r="C143" s="233">
        <v>302</v>
      </c>
      <c r="D143" s="267">
        <v>3</v>
      </c>
      <c r="E143" s="267">
        <v>0</v>
      </c>
      <c r="F143" s="267">
        <v>0</v>
      </c>
      <c r="G143" s="233">
        <v>1</v>
      </c>
      <c r="H143" s="232">
        <f t="shared" si="26"/>
        <v>306</v>
      </c>
      <c r="I143" s="117">
        <f t="shared" si="27"/>
        <v>7.1755188181498418E-3</v>
      </c>
      <c r="K143" s="276"/>
      <c r="L143" s="220"/>
      <c r="Q143" s="276"/>
      <c r="R143"/>
    </row>
    <row r="144" spans="1:18" x14ac:dyDescent="0.25">
      <c r="A144" s="118" t="s">
        <v>17</v>
      </c>
      <c r="B144" s="268">
        <v>143</v>
      </c>
      <c r="C144" s="186">
        <v>15034</v>
      </c>
      <c r="D144" s="268">
        <v>1833</v>
      </c>
      <c r="E144" s="268">
        <v>239</v>
      </c>
      <c r="F144" s="268">
        <v>302</v>
      </c>
      <c r="G144" s="268">
        <v>441</v>
      </c>
      <c r="H144" s="220">
        <f t="shared" si="26"/>
        <v>17992</v>
      </c>
      <c r="I144" s="121">
        <f t="shared" si="27"/>
        <v>0.42190174698088873</v>
      </c>
      <c r="K144" s="276"/>
      <c r="L144" s="220"/>
      <c r="Q144" s="276"/>
      <c r="R144"/>
    </row>
    <row r="145" spans="1:18" x14ac:dyDescent="0.25">
      <c r="A145" s="113" t="s">
        <v>86</v>
      </c>
      <c r="B145" s="267">
        <v>1</v>
      </c>
      <c r="C145" s="233">
        <v>6759</v>
      </c>
      <c r="D145" s="267">
        <v>2976</v>
      </c>
      <c r="E145" s="267">
        <v>43</v>
      </c>
      <c r="F145" s="267">
        <v>71</v>
      </c>
      <c r="G145" s="267">
        <v>42</v>
      </c>
      <c r="H145" s="232">
        <f t="shared" si="26"/>
        <v>9892</v>
      </c>
      <c r="I145" s="117">
        <f t="shared" si="27"/>
        <v>0.23196154297103999</v>
      </c>
      <c r="K145" s="276"/>
      <c r="L145" s="220"/>
      <c r="Q145" s="276"/>
      <c r="R145"/>
    </row>
    <row r="146" spans="1:18" x14ac:dyDescent="0.25">
      <c r="A146" s="118" t="s">
        <v>26</v>
      </c>
      <c r="B146" s="268">
        <v>0</v>
      </c>
      <c r="C146" s="186">
        <v>732</v>
      </c>
      <c r="D146" s="268">
        <v>968</v>
      </c>
      <c r="E146" s="268">
        <v>25</v>
      </c>
      <c r="F146" s="268">
        <v>19</v>
      </c>
      <c r="G146" s="268">
        <v>11</v>
      </c>
      <c r="H146" s="220">
        <f t="shared" si="26"/>
        <v>1755</v>
      </c>
      <c r="I146" s="121">
        <f t="shared" si="27"/>
        <v>4.1153710868800562E-2</v>
      </c>
      <c r="K146" s="276"/>
      <c r="L146" s="220"/>
      <c r="Q146" s="276"/>
      <c r="R146"/>
    </row>
    <row r="147" spans="1:18" x14ac:dyDescent="0.25">
      <c r="A147" s="113" t="s">
        <v>89</v>
      </c>
      <c r="B147" s="267">
        <v>0</v>
      </c>
      <c r="C147" s="233">
        <v>1054</v>
      </c>
      <c r="D147" s="267">
        <v>153</v>
      </c>
      <c r="E147" s="267">
        <v>74</v>
      </c>
      <c r="F147" s="267">
        <v>11</v>
      </c>
      <c r="G147" s="267">
        <v>12</v>
      </c>
      <c r="H147" s="232">
        <f t="shared" si="26"/>
        <v>1304</v>
      </c>
      <c r="I147" s="117">
        <f t="shared" si="27"/>
        <v>3.0578027904795402E-2</v>
      </c>
      <c r="K147" s="276"/>
      <c r="L147" s="220"/>
      <c r="Q147" s="276"/>
      <c r="R147"/>
    </row>
    <row r="148" spans="1:18" x14ac:dyDescent="0.25">
      <c r="A148" s="118" t="s">
        <v>90</v>
      </c>
      <c r="B148" s="268">
        <v>113</v>
      </c>
      <c r="C148" s="186">
        <v>1930</v>
      </c>
      <c r="D148" s="268">
        <v>174</v>
      </c>
      <c r="E148" s="268">
        <v>232</v>
      </c>
      <c r="F148" s="268">
        <v>92</v>
      </c>
      <c r="G148" s="268">
        <v>215</v>
      </c>
      <c r="H148" s="220">
        <f t="shared" si="26"/>
        <v>2756</v>
      </c>
      <c r="I148" s="121">
        <f t="shared" si="27"/>
        <v>6.4626568179153479E-2</v>
      </c>
      <c r="K148" s="276"/>
      <c r="L148" s="220"/>
      <c r="Q148" s="276"/>
      <c r="R148"/>
    </row>
    <row r="149" spans="1:18" x14ac:dyDescent="0.25">
      <c r="A149" s="113" t="s">
        <v>91</v>
      </c>
      <c r="B149" s="267">
        <v>0</v>
      </c>
      <c r="C149" s="233">
        <v>1425</v>
      </c>
      <c r="D149" s="267">
        <v>408</v>
      </c>
      <c r="E149" s="267">
        <v>249</v>
      </c>
      <c r="F149" s="267">
        <v>56</v>
      </c>
      <c r="G149" s="267">
        <v>45</v>
      </c>
      <c r="H149" s="232">
        <f t="shared" si="26"/>
        <v>2183</v>
      </c>
      <c r="I149" s="117">
        <f t="shared" si="27"/>
        <v>5.1190057451049362E-2</v>
      </c>
      <c r="K149" s="276"/>
      <c r="L149" s="220"/>
      <c r="Q149" s="276"/>
      <c r="R149"/>
    </row>
    <row r="150" spans="1:18" ht="5.45" customHeight="1" thickBot="1" x14ac:dyDescent="0.3">
      <c r="A150" s="122"/>
      <c r="B150" s="234"/>
      <c r="C150" s="235"/>
      <c r="D150" s="234"/>
      <c r="E150" s="234"/>
      <c r="F150" s="234"/>
      <c r="G150" s="234"/>
      <c r="H150" s="236"/>
      <c r="I150" s="125"/>
      <c r="K150" s="276"/>
      <c r="L150" s="220"/>
      <c r="Q150" s="276"/>
      <c r="R150"/>
    </row>
    <row r="151" spans="1:18" ht="9" customHeight="1" thickTop="1" x14ac:dyDescent="0.25">
      <c r="A151" s="200"/>
      <c r="B151" s="238"/>
      <c r="C151" s="237"/>
      <c r="D151" s="237"/>
      <c r="E151" s="237"/>
      <c r="F151" s="237"/>
      <c r="G151" s="238"/>
      <c r="H151" s="220"/>
      <c r="I151" s="121"/>
      <c r="K151" s="276"/>
      <c r="L151" s="220"/>
      <c r="Q151" s="276"/>
      <c r="R151"/>
    </row>
    <row r="152" spans="1:18" ht="15.75" thickBot="1" x14ac:dyDescent="0.3">
      <c r="A152" s="201" t="s">
        <v>0</v>
      </c>
      <c r="B152" s="239">
        <f>SUM(B139:B151)</f>
        <v>257</v>
      </c>
      <c r="C152" s="239">
        <f>SUM(C139:C151)</f>
        <v>30940</v>
      </c>
      <c r="D152" s="239">
        <f>SUM(D139:D151)</f>
        <v>9150</v>
      </c>
      <c r="E152" s="239">
        <f t="shared" ref="E152:F152" si="28">SUM(E139:E151)</f>
        <v>937</v>
      </c>
      <c r="F152" s="239">
        <f t="shared" si="28"/>
        <v>579</v>
      </c>
      <c r="G152" s="239">
        <f>SUM(G139:G151)</f>
        <v>782</v>
      </c>
      <c r="H152" s="45">
        <f>SUM(B152:G152)</f>
        <v>42645</v>
      </c>
      <c r="I152" s="129">
        <f>(H152/H$152)</f>
        <v>1</v>
      </c>
      <c r="K152" s="276"/>
      <c r="L152" s="220"/>
      <c r="Q152" s="276"/>
      <c r="R152"/>
    </row>
    <row r="153" spans="1:18" ht="9.75" customHeight="1" x14ac:dyDescent="0.25">
      <c r="A153" s="200"/>
      <c r="B153" s="203"/>
      <c r="C153" s="202"/>
      <c r="D153" s="165"/>
      <c r="E153" s="165"/>
      <c r="F153" s="165"/>
      <c r="G153" s="166"/>
      <c r="H153" s="194"/>
      <c r="I153" s="159"/>
      <c r="J153" s="210"/>
      <c r="K153" s="276"/>
      <c r="L153" s="220"/>
      <c r="Q153" s="276"/>
      <c r="R153"/>
    </row>
    <row r="154" spans="1:18" ht="15.75" thickBot="1" x14ac:dyDescent="0.3">
      <c r="A154" s="107" t="s">
        <v>101</v>
      </c>
      <c r="B154" s="108">
        <f>(B152/$H$152)</f>
        <v>6.026497830929769E-3</v>
      </c>
      <c r="C154" s="108">
        <f>(C152/$H$152)</f>
        <v>0.72552468050181729</v>
      </c>
      <c r="D154" s="108">
        <f>(D152/$H$152)</f>
        <v>0.21456208230742174</v>
      </c>
      <c r="E154" s="108">
        <f t="shared" ref="E154:F154" si="29">(E152/$H$152)</f>
        <v>2.1972095204596084E-2</v>
      </c>
      <c r="F154" s="108">
        <f t="shared" si="29"/>
        <v>1.3577207175518817E-2</v>
      </c>
      <c r="G154" s="108">
        <f>(G152/$H$152)</f>
        <v>1.8337436979716262E-2</v>
      </c>
      <c r="H154" s="108">
        <f>(H152/$H$152)</f>
        <v>1</v>
      </c>
      <c r="I154" s="1"/>
      <c r="J154" s="210"/>
      <c r="K154" s="276"/>
      <c r="L154" s="220"/>
      <c r="Q154" s="276"/>
      <c r="R154"/>
    </row>
    <row r="155" spans="1:18" x14ac:dyDescent="0.25">
      <c r="A155" s="106"/>
      <c r="B155" s="104"/>
      <c r="C155" s="131"/>
      <c r="D155" s="131"/>
      <c r="E155" s="131"/>
      <c r="F155" s="131"/>
      <c r="G155" s="131"/>
      <c r="H155" s="131"/>
      <c r="I155" s="131"/>
      <c r="J155" s="131"/>
      <c r="K155" s="280"/>
      <c r="L155" s="280"/>
    </row>
  </sheetData>
  <mergeCells count="4">
    <mergeCell ref="A1:I1"/>
    <mergeCell ref="A2:I2"/>
    <mergeCell ref="A3:I3"/>
    <mergeCell ref="A4:I4"/>
  </mergeCells>
  <printOptions horizontalCentered="1"/>
  <pageMargins left="0.45" right="0.45" top="0.25" bottom="0.2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zoomScale="70" zoomScaleNormal="70" workbookViewId="0">
      <pane ySplit="6" topLeftCell="A28" activePane="bottomLeft" state="frozen"/>
      <selection pane="bottomLeft" activeCell="A4" sqref="A4:N4"/>
    </sheetView>
  </sheetViews>
  <sheetFormatPr defaultColWidth="57" defaultRowHeight="15" x14ac:dyDescent="0.25"/>
  <cols>
    <col min="1" max="1" width="15.42578125" style="12" customWidth="1"/>
    <col min="2" max="2" width="12.85546875" style="20" bestFit="1" customWidth="1"/>
    <col min="3" max="3" width="8.85546875" style="20" bestFit="1" customWidth="1"/>
    <col min="4" max="4" width="10.85546875" style="20" bestFit="1" customWidth="1"/>
    <col min="5" max="5" width="7.85546875" style="20" bestFit="1" customWidth="1"/>
    <col min="6" max="6" width="14.42578125" style="20" bestFit="1" customWidth="1"/>
    <col min="7" max="7" width="7.5703125" style="20" bestFit="1" customWidth="1"/>
    <col min="8" max="8" width="11.140625" style="20" bestFit="1" customWidth="1"/>
    <col min="9" max="9" width="11.5703125" style="20" bestFit="1" customWidth="1"/>
    <col min="10" max="10" width="10.42578125" style="20" bestFit="1" customWidth="1"/>
    <col min="11" max="12" width="11.140625" style="20" bestFit="1" customWidth="1"/>
    <col min="13" max="13" width="9.42578125" style="24" customWidth="1"/>
    <col min="14" max="14" width="10" style="42" customWidth="1"/>
    <col min="15" max="15" width="57" style="40"/>
  </cols>
  <sheetData>
    <row r="1" spans="1:15" ht="18.75" x14ac:dyDescent="0.3">
      <c r="A1" s="302" t="s">
        <v>46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spans="1:15" ht="18.75" x14ac:dyDescent="0.3">
      <c r="A2" s="302" t="s">
        <v>47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</row>
    <row r="3" spans="1:15" ht="18.75" x14ac:dyDescent="0.3">
      <c r="A3" s="302" t="s">
        <v>72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</row>
    <row r="4" spans="1:15" ht="18.75" x14ac:dyDescent="0.3">
      <c r="A4" s="302" t="s">
        <v>71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</row>
    <row r="5" spans="1:15" s="40" customFormat="1" ht="12.75" customHeight="1" x14ac:dyDescent="0.25">
      <c r="A5" s="12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4"/>
      <c r="N5" s="42"/>
    </row>
    <row r="6" spans="1:15" s="40" customFormat="1" ht="15.75" thickBot="1" x14ac:dyDescent="0.3">
      <c r="A6" s="48" t="s">
        <v>15</v>
      </c>
      <c r="B6" s="55" t="s">
        <v>37</v>
      </c>
      <c r="C6" s="17" t="s">
        <v>39</v>
      </c>
      <c r="D6" s="17" t="s">
        <v>38</v>
      </c>
      <c r="E6" s="17" t="s">
        <v>41</v>
      </c>
      <c r="F6" s="56" t="s">
        <v>50</v>
      </c>
      <c r="G6" s="17" t="s">
        <v>40</v>
      </c>
      <c r="H6" s="17" t="s">
        <v>42</v>
      </c>
      <c r="I6" s="17" t="s">
        <v>43</v>
      </c>
      <c r="J6" s="17" t="s">
        <v>44</v>
      </c>
      <c r="K6" s="17" t="s">
        <v>49</v>
      </c>
      <c r="L6" s="25" t="s">
        <v>45</v>
      </c>
      <c r="M6" s="25" t="s">
        <v>0</v>
      </c>
      <c r="N6" s="41" t="s">
        <v>13</v>
      </c>
    </row>
    <row r="7" spans="1:15" ht="6" customHeight="1" x14ac:dyDescent="0.25">
      <c r="A7" s="4"/>
      <c r="B7" s="8"/>
      <c r="C7" s="8"/>
      <c r="D7" s="8"/>
      <c r="E7" s="8"/>
      <c r="F7" s="8"/>
      <c r="G7" s="8"/>
      <c r="I7" s="8"/>
      <c r="J7" s="8"/>
      <c r="K7" s="8"/>
      <c r="L7" s="8"/>
      <c r="M7" s="8"/>
      <c r="N7" s="8"/>
      <c r="O7"/>
    </row>
    <row r="8" spans="1:15" x14ac:dyDescent="0.25">
      <c r="A8" s="64"/>
      <c r="B8" s="65"/>
      <c r="C8" s="66"/>
      <c r="D8" s="65"/>
      <c r="E8" s="65"/>
      <c r="F8" s="65"/>
      <c r="G8" s="65"/>
      <c r="H8" s="65"/>
      <c r="I8" s="65"/>
      <c r="J8" s="65"/>
      <c r="K8" s="65"/>
      <c r="L8" s="65"/>
      <c r="M8" s="43">
        <f>SUM(B8:L8)</f>
        <v>0</v>
      </c>
      <c r="N8" s="50" t="e">
        <f t="shared" ref="N8:N21" si="0">(M8/M$51)</f>
        <v>#DIV/0!</v>
      </c>
    </row>
    <row r="9" spans="1:15" x14ac:dyDescent="0.25">
      <c r="A9" s="63"/>
      <c r="B9" s="67"/>
      <c r="C9" s="68"/>
      <c r="D9" s="67"/>
      <c r="E9" s="67"/>
      <c r="F9" s="67"/>
      <c r="G9" s="67"/>
      <c r="H9" s="67"/>
      <c r="I9" s="67"/>
      <c r="J9" s="67"/>
      <c r="K9" s="67"/>
      <c r="L9" s="67"/>
      <c r="M9" s="24">
        <f t="shared" ref="M9:M51" si="1">SUM(B9:L9)</f>
        <v>0</v>
      </c>
      <c r="N9" s="52" t="e">
        <f t="shared" si="0"/>
        <v>#DIV/0!</v>
      </c>
    </row>
    <row r="10" spans="1:15" x14ac:dyDescent="0.25">
      <c r="A10" s="64"/>
      <c r="B10" s="65"/>
      <c r="C10" s="66"/>
      <c r="D10" s="65"/>
      <c r="E10" s="65"/>
      <c r="F10" s="65"/>
      <c r="G10" s="66"/>
      <c r="H10" s="65"/>
      <c r="I10" s="65"/>
      <c r="J10" s="65"/>
      <c r="K10" s="65"/>
      <c r="L10" s="65"/>
      <c r="M10" s="43">
        <f t="shared" si="1"/>
        <v>0</v>
      </c>
      <c r="N10" s="50" t="e">
        <f t="shared" si="0"/>
        <v>#DIV/0!</v>
      </c>
    </row>
    <row r="11" spans="1:15" x14ac:dyDescent="0.25">
      <c r="A11" s="63"/>
      <c r="B11" s="67"/>
      <c r="C11" s="68"/>
      <c r="D11" s="67"/>
      <c r="E11" s="67"/>
      <c r="F11" s="67"/>
      <c r="G11" s="68"/>
      <c r="H11" s="67"/>
      <c r="I11" s="67"/>
      <c r="J11" s="67"/>
      <c r="K11" s="68"/>
      <c r="L11" s="68"/>
      <c r="M11" s="24">
        <f t="shared" si="1"/>
        <v>0</v>
      </c>
      <c r="N11" s="52" t="e">
        <f t="shared" si="0"/>
        <v>#DIV/0!</v>
      </c>
    </row>
    <row r="12" spans="1:15" x14ac:dyDescent="0.25">
      <c r="A12" s="64"/>
      <c r="B12" s="65"/>
      <c r="C12" s="65"/>
      <c r="D12" s="65"/>
      <c r="E12" s="66"/>
      <c r="F12" s="65"/>
      <c r="G12" s="65"/>
      <c r="H12" s="65"/>
      <c r="I12" s="65"/>
      <c r="J12" s="65"/>
      <c r="K12" s="65"/>
      <c r="L12" s="65"/>
      <c r="M12" s="43">
        <f t="shared" si="1"/>
        <v>0</v>
      </c>
      <c r="N12" s="50" t="e">
        <f t="shared" si="0"/>
        <v>#DIV/0!</v>
      </c>
    </row>
    <row r="13" spans="1:15" x14ac:dyDescent="0.25">
      <c r="A13" s="63"/>
      <c r="B13" s="67"/>
      <c r="C13" s="68"/>
      <c r="D13" s="67"/>
      <c r="E13" s="67"/>
      <c r="F13" s="67"/>
      <c r="G13" s="67"/>
      <c r="H13" s="67"/>
      <c r="I13" s="67"/>
      <c r="J13" s="67"/>
      <c r="K13" s="67"/>
      <c r="L13" s="68"/>
      <c r="M13" s="24">
        <f t="shared" si="1"/>
        <v>0</v>
      </c>
      <c r="N13" s="52" t="e">
        <f t="shared" si="0"/>
        <v>#DIV/0!</v>
      </c>
    </row>
    <row r="14" spans="1:15" x14ac:dyDescent="0.25">
      <c r="A14" s="64"/>
      <c r="B14" s="65"/>
      <c r="C14" s="66"/>
      <c r="D14" s="65"/>
      <c r="E14" s="65"/>
      <c r="F14" s="65"/>
      <c r="G14" s="66"/>
      <c r="H14" s="65"/>
      <c r="I14" s="65"/>
      <c r="J14" s="65"/>
      <c r="K14" s="65"/>
      <c r="L14" s="65"/>
      <c r="M14" s="43">
        <f t="shared" si="1"/>
        <v>0</v>
      </c>
      <c r="N14" s="50" t="e">
        <f t="shared" si="0"/>
        <v>#DIV/0!</v>
      </c>
    </row>
    <row r="15" spans="1:15" x14ac:dyDescent="0.25">
      <c r="A15" s="63"/>
      <c r="B15" s="67"/>
      <c r="C15" s="68"/>
      <c r="D15" s="67"/>
      <c r="E15" s="67"/>
      <c r="F15" s="67"/>
      <c r="G15" s="68"/>
      <c r="H15" s="67"/>
      <c r="I15" s="67"/>
      <c r="J15" s="67"/>
      <c r="K15" s="68"/>
      <c r="L15" s="68"/>
      <c r="M15" s="24">
        <f t="shared" si="1"/>
        <v>0</v>
      </c>
      <c r="N15" s="52" t="e">
        <f t="shared" si="0"/>
        <v>#DIV/0!</v>
      </c>
    </row>
    <row r="16" spans="1:15" x14ac:dyDescent="0.25">
      <c r="A16" s="64"/>
      <c r="B16" s="66"/>
      <c r="C16" s="66"/>
      <c r="D16" s="65"/>
      <c r="E16" s="66"/>
      <c r="F16" s="66"/>
      <c r="G16" s="66"/>
      <c r="H16" s="65"/>
      <c r="I16" s="66"/>
      <c r="J16" s="66"/>
      <c r="K16" s="66"/>
      <c r="L16" s="66"/>
      <c r="M16" s="43">
        <f t="shared" si="1"/>
        <v>0</v>
      </c>
      <c r="N16" s="50" t="e">
        <f t="shared" si="0"/>
        <v>#DIV/0!</v>
      </c>
    </row>
    <row r="17" spans="1:14" x14ac:dyDescent="0.25">
      <c r="A17" s="63"/>
      <c r="B17" s="67"/>
      <c r="C17" s="68"/>
      <c r="D17" s="67"/>
      <c r="E17" s="67"/>
      <c r="F17" s="67"/>
      <c r="G17" s="67"/>
      <c r="H17" s="67"/>
      <c r="I17" s="67"/>
      <c r="J17" s="67"/>
      <c r="K17" s="67"/>
      <c r="L17" s="68"/>
      <c r="M17" s="24">
        <f t="shared" si="1"/>
        <v>0</v>
      </c>
      <c r="N17" s="52" t="e">
        <f t="shared" si="0"/>
        <v>#DIV/0!</v>
      </c>
    </row>
    <row r="18" spans="1:14" x14ac:dyDescent="0.25">
      <c r="A18" s="64"/>
      <c r="B18" s="65"/>
      <c r="C18" s="66"/>
      <c r="D18" s="65"/>
      <c r="E18" s="65"/>
      <c r="F18" s="65"/>
      <c r="G18" s="66"/>
      <c r="H18" s="65"/>
      <c r="I18" s="65"/>
      <c r="J18" s="66"/>
      <c r="K18" s="65"/>
      <c r="L18" s="66"/>
      <c r="M18" s="43">
        <f t="shared" si="1"/>
        <v>0</v>
      </c>
      <c r="N18" s="50" t="e">
        <f t="shared" si="0"/>
        <v>#DIV/0!</v>
      </c>
    </row>
    <row r="19" spans="1:14" x14ac:dyDescent="0.25">
      <c r="A19" s="63"/>
      <c r="B19" s="67"/>
      <c r="C19" s="68"/>
      <c r="D19" s="67"/>
      <c r="E19" s="67"/>
      <c r="F19" s="67"/>
      <c r="G19" s="67"/>
      <c r="H19" s="67"/>
      <c r="I19" s="67"/>
      <c r="J19" s="67"/>
      <c r="K19" s="67"/>
      <c r="L19" s="67"/>
      <c r="M19" s="24">
        <f t="shared" si="1"/>
        <v>0</v>
      </c>
      <c r="N19" s="52" t="e">
        <f t="shared" si="0"/>
        <v>#DIV/0!</v>
      </c>
    </row>
    <row r="20" spans="1:14" x14ac:dyDescent="0.25">
      <c r="A20" s="64"/>
      <c r="B20" s="65"/>
      <c r="C20" s="66"/>
      <c r="D20" s="65"/>
      <c r="E20" s="65"/>
      <c r="F20" s="65"/>
      <c r="G20" s="65"/>
      <c r="H20" s="65"/>
      <c r="I20" s="65"/>
      <c r="J20" s="65"/>
      <c r="K20" s="65"/>
      <c r="L20" s="65"/>
      <c r="M20" s="43">
        <f t="shared" si="1"/>
        <v>0</v>
      </c>
      <c r="N20" s="50" t="e">
        <f t="shared" si="0"/>
        <v>#DIV/0!</v>
      </c>
    </row>
    <row r="21" spans="1:14" x14ac:dyDescent="0.25">
      <c r="A21" s="63"/>
      <c r="B21" s="67"/>
      <c r="C21" s="68"/>
      <c r="D21" s="67"/>
      <c r="E21" s="67"/>
      <c r="F21" s="67"/>
      <c r="G21" s="67"/>
      <c r="H21" s="67"/>
      <c r="I21" s="67"/>
      <c r="J21" s="67"/>
      <c r="K21" s="67"/>
      <c r="L21" s="68"/>
      <c r="M21" s="24">
        <f t="shared" si="1"/>
        <v>0</v>
      </c>
      <c r="N21" s="52" t="e">
        <f t="shared" si="0"/>
        <v>#DIV/0!</v>
      </c>
    </row>
    <row r="22" spans="1:14" x14ac:dyDescent="0.25">
      <c r="A22" s="64"/>
      <c r="B22" s="65"/>
      <c r="C22" s="66"/>
      <c r="D22" s="65"/>
      <c r="E22" s="65"/>
      <c r="F22" s="65"/>
      <c r="G22" s="65"/>
      <c r="H22" s="65"/>
      <c r="I22" s="65"/>
      <c r="J22" s="65"/>
      <c r="K22" s="65"/>
      <c r="L22" s="65"/>
      <c r="M22" s="43">
        <f t="shared" si="1"/>
        <v>0</v>
      </c>
      <c r="N22" s="50" t="e">
        <f t="shared" ref="N22:N26" si="2">(M22/M$51)</f>
        <v>#DIV/0!</v>
      </c>
    </row>
    <row r="23" spans="1:14" x14ac:dyDescent="0.25">
      <c r="A23" s="63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24">
        <f t="shared" si="1"/>
        <v>0</v>
      </c>
      <c r="N23" s="52" t="e">
        <f t="shared" si="2"/>
        <v>#DIV/0!</v>
      </c>
    </row>
    <row r="24" spans="1:14" x14ac:dyDescent="0.25">
      <c r="A24" s="64"/>
      <c r="B24" s="65"/>
      <c r="C24" s="66"/>
      <c r="D24" s="65"/>
      <c r="E24" s="65"/>
      <c r="F24" s="65"/>
      <c r="G24" s="65"/>
      <c r="H24" s="65"/>
      <c r="I24" s="65"/>
      <c r="J24" s="65"/>
      <c r="K24" s="65"/>
      <c r="L24" s="65"/>
      <c r="M24" s="43">
        <f t="shared" si="1"/>
        <v>0</v>
      </c>
      <c r="N24" s="50" t="e">
        <f t="shared" si="2"/>
        <v>#DIV/0!</v>
      </c>
    </row>
    <row r="25" spans="1:14" x14ac:dyDescent="0.25">
      <c r="A25" s="63"/>
      <c r="B25" s="67"/>
      <c r="C25" s="68"/>
      <c r="D25" s="67"/>
      <c r="E25" s="67"/>
      <c r="F25" s="67"/>
      <c r="G25" s="67"/>
      <c r="H25" s="67"/>
      <c r="I25" s="67"/>
      <c r="J25" s="67"/>
      <c r="K25" s="67"/>
      <c r="L25" s="67"/>
      <c r="M25" s="24">
        <f t="shared" si="1"/>
        <v>0</v>
      </c>
      <c r="N25" s="52" t="e">
        <f t="shared" si="2"/>
        <v>#DIV/0!</v>
      </c>
    </row>
    <row r="26" spans="1:14" x14ac:dyDescent="0.25">
      <c r="A26" s="64"/>
      <c r="B26" s="65"/>
      <c r="C26" s="66"/>
      <c r="D26" s="65"/>
      <c r="E26" s="65"/>
      <c r="F26" s="65"/>
      <c r="G26" s="65"/>
      <c r="H26" s="65"/>
      <c r="I26" s="65"/>
      <c r="J26" s="65"/>
      <c r="K26" s="65"/>
      <c r="L26" s="65"/>
      <c r="M26" s="43">
        <f t="shared" si="1"/>
        <v>0</v>
      </c>
      <c r="N26" s="50" t="e">
        <f t="shared" si="2"/>
        <v>#DIV/0!</v>
      </c>
    </row>
    <row r="27" spans="1:14" x14ac:dyDescent="0.25">
      <c r="A27" s="63"/>
      <c r="B27" s="67"/>
      <c r="C27" s="68"/>
      <c r="D27" s="67"/>
      <c r="E27" s="67"/>
      <c r="F27" s="67"/>
      <c r="G27" s="68"/>
      <c r="H27" s="67"/>
      <c r="I27" s="67"/>
      <c r="J27" s="67"/>
      <c r="K27" s="68"/>
      <c r="L27" s="68"/>
      <c r="M27" s="24">
        <f t="shared" si="1"/>
        <v>0</v>
      </c>
      <c r="N27" s="52" t="e">
        <f t="shared" ref="N27:N48" si="3">(M27/M$51)</f>
        <v>#DIV/0!</v>
      </c>
    </row>
    <row r="28" spans="1:14" x14ac:dyDescent="0.25">
      <c r="A28" s="64"/>
      <c r="B28" s="65"/>
      <c r="C28" s="65"/>
      <c r="D28" s="65"/>
      <c r="E28" s="65"/>
      <c r="F28" s="66"/>
      <c r="G28" s="65"/>
      <c r="H28" s="65"/>
      <c r="I28" s="66"/>
      <c r="J28" s="65"/>
      <c r="K28" s="66"/>
      <c r="L28" s="66"/>
      <c r="M28" s="43">
        <f t="shared" si="1"/>
        <v>0</v>
      </c>
      <c r="N28" s="50" t="e">
        <f t="shared" si="3"/>
        <v>#DIV/0!</v>
      </c>
    </row>
    <row r="29" spans="1:14" x14ac:dyDescent="0.25">
      <c r="A29" s="63"/>
      <c r="B29" s="67"/>
      <c r="C29" s="68"/>
      <c r="D29" s="67"/>
      <c r="E29" s="67"/>
      <c r="F29" s="67"/>
      <c r="G29" s="68"/>
      <c r="H29" s="67"/>
      <c r="I29" s="67"/>
      <c r="J29" s="67"/>
      <c r="K29" s="68"/>
      <c r="L29" s="68"/>
      <c r="M29" s="24">
        <f t="shared" si="1"/>
        <v>0</v>
      </c>
      <c r="N29" s="52" t="e">
        <f t="shared" si="3"/>
        <v>#DIV/0!</v>
      </c>
    </row>
    <row r="30" spans="1:14" x14ac:dyDescent="0.25">
      <c r="A30" s="64"/>
      <c r="B30" s="65"/>
      <c r="C30" s="66"/>
      <c r="D30" s="65"/>
      <c r="E30" s="65"/>
      <c r="F30" s="65"/>
      <c r="G30" s="65"/>
      <c r="H30" s="65"/>
      <c r="I30" s="65"/>
      <c r="J30" s="65"/>
      <c r="K30" s="65"/>
      <c r="L30" s="65"/>
      <c r="M30" s="43">
        <f t="shared" si="1"/>
        <v>0</v>
      </c>
      <c r="N30" s="50" t="e">
        <f t="shared" si="3"/>
        <v>#DIV/0!</v>
      </c>
    </row>
    <row r="31" spans="1:14" x14ac:dyDescent="0.25">
      <c r="A31" s="63"/>
      <c r="B31" s="67"/>
      <c r="C31" s="67"/>
      <c r="D31" s="67"/>
      <c r="E31" s="67"/>
      <c r="F31" s="67"/>
      <c r="G31" s="68"/>
      <c r="H31" s="67"/>
      <c r="I31" s="67"/>
      <c r="J31" s="67"/>
      <c r="K31" s="67"/>
      <c r="L31" s="67"/>
      <c r="M31" s="24">
        <f t="shared" si="1"/>
        <v>0</v>
      </c>
      <c r="N31" s="52" t="e">
        <f t="shared" si="3"/>
        <v>#DIV/0!</v>
      </c>
    </row>
    <row r="32" spans="1:14" x14ac:dyDescent="0.25">
      <c r="A32" s="64"/>
      <c r="B32" s="66"/>
      <c r="C32" s="66"/>
      <c r="D32" s="66"/>
      <c r="E32" s="66"/>
      <c r="F32" s="66"/>
      <c r="G32" s="66"/>
      <c r="H32" s="66"/>
      <c r="I32" s="65"/>
      <c r="J32" s="66"/>
      <c r="K32" s="66"/>
      <c r="L32" s="66"/>
      <c r="M32" s="43">
        <f t="shared" si="1"/>
        <v>0</v>
      </c>
      <c r="N32" s="50" t="e">
        <f t="shared" si="3"/>
        <v>#DIV/0!</v>
      </c>
    </row>
    <row r="33" spans="1:14" x14ac:dyDescent="0.25">
      <c r="A33" s="63"/>
      <c r="B33" s="67"/>
      <c r="C33" s="68"/>
      <c r="D33" s="67"/>
      <c r="E33" s="67"/>
      <c r="F33" s="67"/>
      <c r="G33" s="68"/>
      <c r="H33" s="67"/>
      <c r="I33" s="67"/>
      <c r="J33" s="67"/>
      <c r="K33" s="67"/>
      <c r="L33" s="67"/>
      <c r="M33" s="24">
        <f t="shared" si="1"/>
        <v>0</v>
      </c>
      <c r="N33" s="52" t="e">
        <f t="shared" si="3"/>
        <v>#DIV/0!</v>
      </c>
    </row>
    <row r="34" spans="1:14" x14ac:dyDescent="0.25">
      <c r="A34" s="64"/>
      <c r="B34" s="65"/>
      <c r="C34" s="66"/>
      <c r="D34" s="65"/>
      <c r="E34" s="65"/>
      <c r="F34" s="65"/>
      <c r="G34" s="65"/>
      <c r="H34" s="65"/>
      <c r="I34" s="65"/>
      <c r="J34" s="65"/>
      <c r="K34" s="65"/>
      <c r="L34" s="65"/>
      <c r="M34" s="43">
        <f t="shared" si="1"/>
        <v>0</v>
      </c>
      <c r="N34" s="50" t="e">
        <f t="shared" si="3"/>
        <v>#DIV/0!</v>
      </c>
    </row>
    <row r="35" spans="1:14" x14ac:dyDescent="0.25">
      <c r="A35" s="63"/>
      <c r="B35" s="67"/>
      <c r="C35" s="68"/>
      <c r="D35" s="68"/>
      <c r="E35" s="67"/>
      <c r="F35" s="68"/>
      <c r="G35" s="68"/>
      <c r="H35" s="67"/>
      <c r="I35" s="67"/>
      <c r="J35" s="68"/>
      <c r="K35" s="68"/>
      <c r="L35" s="68"/>
      <c r="M35" s="24">
        <f t="shared" si="1"/>
        <v>0</v>
      </c>
      <c r="N35" s="52" t="e">
        <f t="shared" si="3"/>
        <v>#DIV/0!</v>
      </c>
    </row>
    <row r="36" spans="1:14" x14ac:dyDescent="0.25">
      <c r="A36" s="64"/>
      <c r="B36" s="65"/>
      <c r="C36" s="66"/>
      <c r="D36" s="65"/>
      <c r="E36" s="65"/>
      <c r="F36" s="65"/>
      <c r="G36" s="66"/>
      <c r="H36" s="66"/>
      <c r="I36" s="65"/>
      <c r="J36" s="65"/>
      <c r="K36" s="66"/>
      <c r="L36" s="65"/>
      <c r="M36" s="43">
        <f t="shared" si="1"/>
        <v>0</v>
      </c>
      <c r="N36" s="50" t="e">
        <f t="shared" si="3"/>
        <v>#DIV/0!</v>
      </c>
    </row>
    <row r="37" spans="1:14" x14ac:dyDescent="0.25">
      <c r="A37" s="63"/>
      <c r="B37" s="68"/>
      <c r="C37" s="68"/>
      <c r="D37" s="68"/>
      <c r="E37" s="67"/>
      <c r="F37" s="67"/>
      <c r="G37" s="68"/>
      <c r="H37" s="68"/>
      <c r="I37" s="67"/>
      <c r="J37" s="68"/>
      <c r="K37" s="68"/>
      <c r="L37" s="68"/>
      <c r="M37" s="24">
        <f t="shared" si="1"/>
        <v>0</v>
      </c>
      <c r="N37" s="52" t="e">
        <f t="shared" si="3"/>
        <v>#DIV/0!</v>
      </c>
    </row>
    <row r="38" spans="1:14" x14ac:dyDescent="0.25">
      <c r="A38" s="64"/>
      <c r="B38" s="65"/>
      <c r="C38" s="66"/>
      <c r="D38" s="65"/>
      <c r="E38" s="65"/>
      <c r="F38" s="65"/>
      <c r="G38" s="65"/>
      <c r="H38" s="65"/>
      <c r="I38" s="65"/>
      <c r="J38" s="66"/>
      <c r="K38" s="65"/>
      <c r="L38" s="66"/>
      <c r="M38" s="43">
        <f t="shared" si="1"/>
        <v>0</v>
      </c>
      <c r="N38" s="50" t="e">
        <f t="shared" si="3"/>
        <v>#DIV/0!</v>
      </c>
    </row>
    <row r="39" spans="1:14" x14ac:dyDescent="0.25">
      <c r="A39" s="63"/>
      <c r="B39" s="67"/>
      <c r="C39" s="68"/>
      <c r="D39" s="68"/>
      <c r="E39" s="68"/>
      <c r="F39" s="68"/>
      <c r="G39" s="67"/>
      <c r="H39" s="67"/>
      <c r="I39" s="68"/>
      <c r="J39" s="68"/>
      <c r="K39" s="68"/>
      <c r="L39" s="68"/>
      <c r="M39" s="24">
        <f t="shared" si="1"/>
        <v>0</v>
      </c>
      <c r="N39" s="52" t="e">
        <f t="shared" si="3"/>
        <v>#DIV/0!</v>
      </c>
    </row>
    <row r="40" spans="1:14" ht="15.75" thickBot="1" x14ac:dyDescent="0.3">
      <c r="A40" s="69"/>
      <c r="B40" s="70"/>
      <c r="C40" s="71"/>
      <c r="D40" s="70"/>
      <c r="E40" s="70"/>
      <c r="F40" s="70"/>
      <c r="G40" s="71"/>
      <c r="H40" s="70"/>
      <c r="I40" s="70"/>
      <c r="J40" s="70"/>
      <c r="K40" s="71"/>
      <c r="L40" s="71"/>
      <c r="M40" s="45">
        <f t="shared" si="1"/>
        <v>0</v>
      </c>
      <c r="N40" s="46" t="e">
        <f t="shared" si="3"/>
        <v>#DIV/0!</v>
      </c>
    </row>
    <row r="41" spans="1:14" x14ac:dyDescent="0.25">
      <c r="A41" s="63"/>
      <c r="B41" s="67"/>
      <c r="C41" s="68"/>
      <c r="D41" s="67"/>
      <c r="E41" s="67"/>
      <c r="F41" s="67"/>
      <c r="G41" s="68"/>
      <c r="H41" s="67"/>
      <c r="I41" s="67"/>
      <c r="J41" s="68"/>
      <c r="K41" s="67"/>
      <c r="L41" s="68"/>
      <c r="M41" s="24">
        <f t="shared" si="1"/>
        <v>0</v>
      </c>
      <c r="N41" s="52" t="e">
        <f t="shared" si="3"/>
        <v>#DIV/0!</v>
      </c>
    </row>
    <row r="42" spans="1:14" x14ac:dyDescent="0.25">
      <c r="A42" s="64"/>
      <c r="B42" s="65"/>
      <c r="C42" s="66"/>
      <c r="D42" s="65"/>
      <c r="E42" s="65"/>
      <c r="F42" s="65"/>
      <c r="G42" s="66"/>
      <c r="H42" s="66"/>
      <c r="I42" s="65"/>
      <c r="J42" s="66"/>
      <c r="K42" s="66"/>
      <c r="L42" s="65"/>
      <c r="M42" s="43">
        <f t="shared" si="1"/>
        <v>0</v>
      </c>
      <c r="N42" s="50" t="e">
        <f t="shared" si="3"/>
        <v>#DIV/0!</v>
      </c>
    </row>
    <row r="43" spans="1:14" x14ac:dyDescent="0.25">
      <c r="A43" s="63"/>
      <c r="B43" s="67"/>
      <c r="C43" s="68"/>
      <c r="D43" s="67"/>
      <c r="E43" s="67"/>
      <c r="F43" s="67"/>
      <c r="G43" s="67"/>
      <c r="H43" s="67"/>
      <c r="I43" s="67"/>
      <c r="J43" s="67"/>
      <c r="K43" s="67"/>
      <c r="L43" s="67"/>
      <c r="M43" s="24">
        <f t="shared" si="1"/>
        <v>0</v>
      </c>
      <c r="N43" s="52" t="e">
        <f t="shared" si="3"/>
        <v>#DIV/0!</v>
      </c>
    </row>
    <row r="44" spans="1:14" x14ac:dyDescent="0.25">
      <c r="A44" s="64"/>
      <c r="B44" s="65"/>
      <c r="C44" s="66"/>
      <c r="D44" s="65"/>
      <c r="E44" s="65"/>
      <c r="F44" s="65"/>
      <c r="G44" s="65"/>
      <c r="H44" s="65"/>
      <c r="I44" s="65"/>
      <c r="J44" s="66"/>
      <c r="K44" s="66"/>
      <c r="L44" s="66"/>
      <c r="M44" s="43">
        <f t="shared" si="1"/>
        <v>0</v>
      </c>
      <c r="N44" s="50" t="e">
        <f t="shared" si="3"/>
        <v>#DIV/0!</v>
      </c>
    </row>
    <row r="45" spans="1:14" x14ac:dyDescent="0.25">
      <c r="A45" s="63"/>
      <c r="B45" s="67"/>
      <c r="C45" s="68"/>
      <c r="D45" s="67"/>
      <c r="E45" s="68"/>
      <c r="F45" s="67"/>
      <c r="G45" s="68"/>
      <c r="H45" s="67"/>
      <c r="I45" s="67"/>
      <c r="J45" s="68"/>
      <c r="K45" s="68"/>
      <c r="L45" s="68"/>
      <c r="M45" s="24">
        <f t="shared" si="1"/>
        <v>0</v>
      </c>
      <c r="N45" s="52" t="e">
        <f t="shared" si="3"/>
        <v>#DIV/0!</v>
      </c>
    </row>
    <row r="46" spans="1:14" x14ac:dyDescent="0.25">
      <c r="A46" s="64"/>
      <c r="B46" s="65"/>
      <c r="C46" s="66"/>
      <c r="D46" s="65"/>
      <c r="E46" s="65"/>
      <c r="F46" s="65"/>
      <c r="G46" s="65"/>
      <c r="H46" s="65"/>
      <c r="I46" s="65"/>
      <c r="J46" s="65"/>
      <c r="K46" s="65"/>
      <c r="L46" s="65"/>
      <c r="M46" s="43">
        <f t="shared" si="1"/>
        <v>0</v>
      </c>
      <c r="N46" s="50" t="e">
        <f t="shared" si="3"/>
        <v>#DIV/0!</v>
      </c>
    </row>
    <row r="47" spans="1:14" x14ac:dyDescent="0.25">
      <c r="A47" s="63"/>
      <c r="B47" s="68"/>
      <c r="C47" s="68"/>
      <c r="D47" s="67"/>
      <c r="E47" s="67"/>
      <c r="F47" s="67"/>
      <c r="G47" s="67"/>
      <c r="H47" s="67"/>
      <c r="I47" s="67"/>
      <c r="J47" s="67"/>
      <c r="K47" s="67"/>
      <c r="L47" s="68"/>
      <c r="M47" s="24">
        <f t="shared" si="1"/>
        <v>0</v>
      </c>
      <c r="N47" s="52" t="e">
        <f t="shared" si="3"/>
        <v>#DIV/0!</v>
      </c>
    </row>
    <row r="48" spans="1:14" x14ac:dyDescent="0.25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6"/>
      <c r="M48" s="43">
        <f t="shared" si="1"/>
        <v>0</v>
      </c>
      <c r="N48" s="50" t="e">
        <f t="shared" si="3"/>
        <v>#DIV/0!</v>
      </c>
    </row>
    <row r="49" spans="1:14" ht="8.25" customHeight="1" thickBot="1" x14ac:dyDescent="0.3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1"/>
      <c r="N49" s="62"/>
    </row>
    <row r="50" spans="1:14" ht="15.75" thickTop="1" x14ac:dyDescent="0.25">
      <c r="A50" s="51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N50" s="52"/>
    </row>
    <row r="51" spans="1:14" ht="15.75" thickBot="1" x14ac:dyDescent="0.3">
      <c r="A51" s="44" t="s">
        <v>0</v>
      </c>
      <c r="B51" s="57">
        <f t="shared" ref="B51:G51" si="4">SUM(B7:B49)</f>
        <v>0</v>
      </c>
      <c r="C51" s="57">
        <f t="shared" si="4"/>
        <v>0</v>
      </c>
      <c r="D51" s="57">
        <f t="shared" si="4"/>
        <v>0</v>
      </c>
      <c r="E51" s="57">
        <f t="shared" si="4"/>
        <v>0</v>
      </c>
      <c r="F51" s="57">
        <f t="shared" si="4"/>
        <v>0</v>
      </c>
      <c r="G51" s="45">
        <f t="shared" si="4"/>
        <v>0</v>
      </c>
      <c r="H51" s="45">
        <f>SUM(H8:H49)</f>
        <v>0</v>
      </c>
      <c r="I51" s="45">
        <f>SUM(I7:I49)</f>
        <v>0</v>
      </c>
      <c r="J51" s="45">
        <f>SUM(J7:J49)</f>
        <v>0</v>
      </c>
      <c r="K51" s="57">
        <f>SUM(K7:K49)</f>
        <v>0</v>
      </c>
      <c r="L51" s="45">
        <f>SUM(L7:L49)</f>
        <v>0</v>
      </c>
      <c r="M51" s="45">
        <f t="shared" si="1"/>
        <v>0</v>
      </c>
      <c r="N51" s="46" t="e">
        <f>(M51/M$51)</f>
        <v>#DIV/0!</v>
      </c>
    </row>
    <row r="52" spans="1:14" x14ac:dyDescent="0.25">
      <c r="B52" s="58"/>
      <c r="C52" s="58"/>
      <c r="D52" s="58"/>
      <c r="E52" s="58"/>
      <c r="F52" s="58"/>
    </row>
    <row r="53" spans="1:14" ht="15.75" thickBot="1" x14ac:dyDescent="0.3">
      <c r="A53" s="47" t="s">
        <v>13</v>
      </c>
      <c r="B53" s="54" t="e">
        <f t="shared" ref="B53:M53" si="5">(B51/$M51)</f>
        <v>#DIV/0!</v>
      </c>
      <c r="C53" s="54" t="e">
        <f t="shared" si="5"/>
        <v>#DIV/0!</v>
      </c>
      <c r="D53" s="54" t="e">
        <f t="shared" si="5"/>
        <v>#DIV/0!</v>
      </c>
      <c r="E53" s="54" t="e">
        <f t="shared" si="5"/>
        <v>#DIV/0!</v>
      </c>
      <c r="F53" s="54" t="e">
        <f t="shared" si="5"/>
        <v>#DIV/0!</v>
      </c>
      <c r="G53" s="54" t="e">
        <f t="shared" si="5"/>
        <v>#DIV/0!</v>
      </c>
      <c r="H53" s="54" t="e">
        <f t="shared" si="5"/>
        <v>#DIV/0!</v>
      </c>
      <c r="I53" s="54" t="e">
        <f t="shared" si="5"/>
        <v>#DIV/0!</v>
      </c>
      <c r="J53" s="54" t="e">
        <f t="shared" si="5"/>
        <v>#DIV/0!</v>
      </c>
      <c r="K53" s="54" t="e">
        <f t="shared" si="5"/>
        <v>#DIV/0!</v>
      </c>
      <c r="L53" s="54" t="e">
        <f t="shared" si="5"/>
        <v>#DIV/0!</v>
      </c>
      <c r="M53" s="54" t="e">
        <f t="shared" si="5"/>
        <v>#DIV/0!</v>
      </c>
    </row>
  </sheetData>
  <mergeCells count="4">
    <mergeCell ref="A1:N1"/>
    <mergeCell ref="A2:N2"/>
    <mergeCell ref="A3:N3"/>
    <mergeCell ref="A4:N4"/>
  </mergeCells>
  <pageMargins left="0" right="0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topLeftCell="A8" zoomScale="91" zoomScaleNormal="91" workbookViewId="0">
      <selection activeCell="T28" sqref="T28:T29"/>
    </sheetView>
  </sheetViews>
  <sheetFormatPr defaultRowHeight="15" x14ac:dyDescent="0.25"/>
  <cols>
    <col min="1" max="1" width="13" style="15" customWidth="1"/>
    <col min="2" max="2" width="7.5703125" style="12" bestFit="1" customWidth="1"/>
    <col min="3" max="3" width="9.140625" style="13"/>
    <col min="4" max="4" width="4.5703125" style="12" customWidth="1"/>
    <col min="5" max="5" width="8.42578125" style="12" customWidth="1"/>
    <col min="6" max="6" width="14.5703125" style="20" bestFit="1" customWidth="1"/>
    <col min="7" max="7" width="8.140625" style="20" customWidth="1"/>
    <col min="8" max="8" width="10.42578125" style="20" customWidth="1"/>
    <col min="9" max="9" width="3.140625" style="20" customWidth="1"/>
    <col min="10" max="10" width="4.5703125" style="20" customWidth="1"/>
  </cols>
  <sheetData>
    <row r="1" spans="1:10" ht="21" customHeight="1" x14ac:dyDescent="0.3">
      <c r="A1" s="304" t="s">
        <v>14</v>
      </c>
      <c r="B1" s="304"/>
      <c r="C1" s="304"/>
      <c r="D1" s="304"/>
      <c r="E1" s="304"/>
      <c r="F1" s="304"/>
      <c r="G1" s="304"/>
      <c r="H1" s="304"/>
      <c r="I1" s="304"/>
      <c r="J1" s="304"/>
    </row>
    <row r="2" spans="1:10" ht="11.25" customHeight="1" x14ac:dyDescent="0.3">
      <c r="A2" s="37"/>
      <c r="B2" s="37"/>
      <c r="C2" s="37"/>
    </row>
    <row r="3" spans="1:10" ht="21" customHeight="1" x14ac:dyDescent="0.25">
      <c r="A3" s="49" t="s">
        <v>34</v>
      </c>
      <c r="B3" s="49"/>
      <c r="C3" s="49"/>
      <c r="F3" s="303" t="s">
        <v>33</v>
      </c>
      <c r="G3" s="303"/>
      <c r="H3" s="303"/>
    </row>
    <row r="4" spans="1:10" ht="16.5" thickBot="1" x14ac:dyDescent="0.3">
      <c r="A4" s="34" t="s">
        <v>32</v>
      </c>
      <c r="B4" s="35" t="s">
        <v>30</v>
      </c>
      <c r="C4" s="35" t="s">
        <v>31</v>
      </c>
      <c r="F4" s="303" t="s">
        <v>36</v>
      </c>
      <c r="G4" s="303"/>
      <c r="H4" s="303"/>
    </row>
    <row r="5" spans="1:10" ht="16.5" thickBot="1" x14ac:dyDescent="0.3">
      <c r="C5" s="20"/>
      <c r="D5" s="33"/>
      <c r="E5" s="33"/>
      <c r="F5" s="38" t="s">
        <v>35</v>
      </c>
      <c r="G5" s="17"/>
      <c r="H5" s="17" t="s">
        <v>13</v>
      </c>
      <c r="I5" s="35"/>
    </row>
    <row r="6" spans="1:10" ht="15.75" x14ac:dyDescent="0.25">
      <c r="A6" s="15">
        <v>2017</v>
      </c>
      <c r="B6" s="28" t="s">
        <v>1</v>
      </c>
      <c r="C6" s="20">
        <v>7</v>
      </c>
      <c r="F6" s="1"/>
      <c r="G6" s="1"/>
      <c r="H6"/>
    </row>
    <row r="7" spans="1:10" ht="15.75" x14ac:dyDescent="0.25">
      <c r="A7" s="15">
        <v>2017</v>
      </c>
      <c r="B7" s="28" t="s">
        <v>2</v>
      </c>
      <c r="C7" s="20">
        <v>9</v>
      </c>
      <c r="F7" s="36" t="s">
        <v>16</v>
      </c>
      <c r="G7" s="36">
        <v>228</v>
      </c>
      <c r="H7" s="21">
        <f t="shared" ref="H7:H20" ca="1" si="0">(G7/G$23)</f>
        <v>0.41988950276243092</v>
      </c>
      <c r="I7" s="21"/>
    </row>
    <row r="8" spans="1:10" ht="15.75" x14ac:dyDescent="0.25">
      <c r="A8" s="15">
        <v>2017</v>
      </c>
      <c r="B8" s="28" t="s">
        <v>3</v>
      </c>
      <c r="C8" s="20">
        <v>10</v>
      </c>
      <c r="F8" s="36" t="s">
        <v>21</v>
      </c>
      <c r="G8" s="36">
        <v>174</v>
      </c>
      <c r="H8" s="21">
        <f t="shared" ca="1" si="0"/>
        <v>0.32044198895027626</v>
      </c>
      <c r="I8" s="21"/>
    </row>
    <row r="9" spans="1:10" ht="15.75" x14ac:dyDescent="0.25">
      <c r="A9" s="15">
        <v>2018</v>
      </c>
      <c r="B9" s="28" t="s">
        <v>4</v>
      </c>
      <c r="C9" s="20">
        <v>17</v>
      </c>
      <c r="F9" s="36" t="s">
        <v>24</v>
      </c>
      <c r="G9" s="36">
        <v>55</v>
      </c>
      <c r="H9" s="21">
        <f t="shared" ca="1" si="0"/>
        <v>0.10128913443830571</v>
      </c>
      <c r="I9" s="21"/>
    </row>
    <row r="10" spans="1:10" ht="15.75" x14ac:dyDescent="0.25">
      <c r="A10" s="15">
        <v>2018</v>
      </c>
      <c r="B10" s="28" t="s">
        <v>5</v>
      </c>
      <c r="C10" s="20">
        <v>83</v>
      </c>
      <c r="F10" s="36" t="s">
        <v>20</v>
      </c>
      <c r="G10" s="36">
        <v>35</v>
      </c>
      <c r="H10" s="21">
        <f t="shared" ca="1" si="0"/>
        <v>6.4456721915285453E-2</v>
      </c>
      <c r="I10" s="21"/>
    </row>
    <row r="11" spans="1:10" ht="15.75" x14ac:dyDescent="0.25">
      <c r="A11" s="15">
        <v>2018</v>
      </c>
      <c r="B11" s="28" t="s">
        <v>6</v>
      </c>
      <c r="C11" s="20">
        <v>124</v>
      </c>
      <c r="F11" s="36" t="s">
        <v>17</v>
      </c>
      <c r="G11" s="36">
        <v>18</v>
      </c>
      <c r="H11" s="21">
        <f t="shared" ca="1" si="0"/>
        <v>3.3149171270718231E-2</v>
      </c>
      <c r="I11" s="21"/>
    </row>
    <row r="12" spans="1:10" ht="15.75" x14ac:dyDescent="0.25">
      <c r="A12" s="15">
        <v>2018</v>
      </c>
      <c r="B12" s="28" t="s">
        <v>7</v>
      </c>
      <c r="C12" s="20">
        <v>56</v>
      </c>
      <c r="F12" s="36" t="s">
        <v>18</v>
      </c>
      <c r="G12" s="36">
        <v>10</v>
      </c>
      <c r="H12" s="21">
        <f t="shared" ca="1" si="0"/>
        <v>1.841620626151013E-2</v>
      </c>
      <c r="I12" s="21"/>
    </row>
    <row r="13" spans="1:10" ht="15.75" x14ac:dyDescent="0.25">
      <c r="A13" s="15">
        <v>2018</v>
      </c>
      <c r="B13" s="28" t="s">
        <v>8</v>
      </c>
      <c r="C13" s="20">
        <v>133</v>
      </c>
      <c r="F13" s="36" t="s">
        <v>25</v>
      </c>
      <c r="G13" s="36">
        <v>9</v>
      </c>
      <c r="H13" s="21">
        <f t="shared" ca="1" si="0"/>
        <v>1.6574585635359115E-2</v>
      </c>
      <c r="I13" s="21"/>
    </row>
    <row r="14" spans="1:10" ht="15.75" x14ac:dyDescent="0.25">
      <c r="A14" s="15">
        <v>2018</v>
      </c>
      <c r="B14" s="28" t="s">
        <v>9</v>
      </c>
      <c r="C14" s="20">
        <v>146</v>
      </c>
      <c r="F14" s="36" t="s">
        <v>23</v>
      </c>
      <c r="G14" s="36">
        <v>5</v>
      </c>
      <c r="H14" s="21">
        <f t="shared" ca="1" si="0"/>
        <v>9.2081031307550652E-3</v>
      </c>
      <c r="I14" s="21"/>
    </row>
    <row r="15" spans="1:10" ht="15.75" x14ac:dyDescent="0.25">
      <c r="A15" s="15">
        <v>2018</v>
      </c>
      <c r="B15" s="28" t="s">
        <v>10</v>
      </c>
      <c r="C15" s="20">
        <v>78</v>
      </c>
      <c r="F15" s="36" t="s">
        <v>27</v>
      </c>
      <c r="G15" s="36">
        <v>2</v>
      </c>
      <c r="H15" s="21">
        <f t="shared" ca="1" si="0"/>
        <v>3.6832412523020259E-3</v>
      </c>
      <c r="I15" s="21"/>
    </row>
    <row r="16" spans="1:10" ht="15.75" x14ac:dyDescent="0.25">
      <c r="A16" s="15">
        <v>2018</v>
      </c>
      <c r="B16" s="28" t="s">
        <v>11</v>
      </c>
      <c r="C16" s="20">
        <v>107</v>
      </c>
      <c r="F16" s="36" t="s">
        <v>29</v>
      </c>
      <c r="G16" s="36">
        <v>2</v>
      </c>
      <c r="H16" s="21">
        <f t="shared" ca="1" si="0"/>
        <v>3.6832412523020259E-3</v>
      </c>
      <c r="I16" s="21"/>
    </row>
    <row r="17" spans="1:10" ht="15.75" x14ac:dyDescent="0.25">
      <c r="A17" s="15">
        <v>2018</v>
      </c>
      <c r="B17" s="28" t="s">
        <v>12</v>
      </c>
      <c r="C17" s="20">
        <v>121</v>
      </c>
      <c r="F17" s="36" t="s">
        <v>19</v>
      </c>
      <c r="G17" s="36">
        <v>2</v>
      </c>
      <c r="H17" s="21">
        <f t="shared" ca="1" si="0"/>
        <v>3.6832412523020259E-3</v>
      </c>
      <c r="I17" s="21"/>
    </row>
    <row r="18" spans="1:10" ht="15.75" x14ac:dyDescent="0.25">
      <c r="A18" s="15">
        <v>2018</v>
      </c>
      <c r="B18" s="29" t="s">
        <v>1</v>
      </c>
      <c r="C18" s="20">
        <v>99</v>
      </c>
      <c r="F18" s="36" t="s">
        <v>22</v>
      </c>
      <c r="G18" s="36">
        <v>1</v>
      </c>
      <c r="H18" s="21">
        <f t="shared" ca="1" si="0"/>
        <v>1.841620626151013E-3</v>
      </c>
      <c r="I18" s="21"/>
    </row>
    <row r="19" spans="1:10" ht="15.75" x14ac:dyDescent="0.25">
      <c r="A19" s="15">
        <v>2018</v>
      </c>
      <c r="B19" s="29" t="s">
        <v>2</v>
      </c>
      <c r="C19" s="20">
        <v>86</v>
      </c>
      <c r="F19" s="36" t="s">
        <v>26</v>
      </c>
      <c r="G19" s="20">
        <v>1</v>
      </c>
      <c r="H19" s="21">
        <f t="shared" ca="1" si="0"/>
        <v>1.841620626151013E-3</v>
      </c>
      <c r="I19" s="21"/>
    </row>
    <row r="20" spans="1:10" ht="16.5" thickBot="1" x14ac:dyDescent="0.3">
      <c r="A20" s="15">
        <v>2018</v>
      </c>
      <c r="B20" s="29" t="s">
        <v>3</v>
      </c>
      <c r="C20" s="20">
        <v>89</v>
      </c>
      <c r="F20" s="39" t="s">
        <v>28</v>
      </c>
      <c r="G20" s="27">
        <v>1</v>
      </c>
      <c r="H20" s="22">
        <f t="shared" ca="1" si="0"/>
        <v>1.841620626151013E-3</v>
      </c>
      <c r="I20" s="21"/>
    </row>
    <row r="21" spans="1:10" ht="16.5" thickTop="1" x14ac:dyDescent="0.25">
      <c r="A21" s="15">
        <v>2019</v>
      </c>
      <c r="B21" s="29" t="s">
        <v>4</v>
      </c>
      <c r="C21" s="20">
        <v>71</v>
      </c>
      <c r="I21" s="21"/>
      <c r="J21" s="21"/>
    </row>
    <row r="22" spans="1:10" ht="15.75" x14ac:dyDescent="0.25">
      <c r="A22" s="15">
        <v>2019</v>
      </c>
      <c r="B22" s="29" t="s">
        <v>5</v>
      </c>
      <c r="C22" s="20">
        <v>57</v>
      </c>
      <c r="I22" s="21"/>
    </row>
    <row r="23" spans="1:10" ht="16.5" thickBot="1" x14ac:dyDescent="0.3">
      <c r="A23" s="15">
        <v>2019</v>
      </c>
      <c r="B23" s="29" t="s">
        <v>6</v>
      </c>
      <c r="C23" s="20">
        <v>75</v>
      </c>
      <c r="F23" s="32"/>
      <c r="G23" s="17">
        <f ca="1">SUM(G7:G29)</f>
        <v>543</v>
      </c>
      <c r="H23" s="23">
        <f ca="1">(G23/G$23)</f>
        <v>1</v>
      </c>
      <c r="I23" s="21"/>
    </row>
    <row r="24" spans="1:10" ht="15.75" x14ac:dyDescent="0.25">
      <c r="A24" s="15">
        <v>2019</v>
      </c>
      <c r="B24" s="29" t="s">
        <v>7</v>
      </c>
      <c r="C24" s="20">
        <v>57</v>
      </c>
      <c r="F24" s="31"/>
      <c r="G24" s="31"/>
      <c r="H24" s="21"/>
      <c r="I24" s="21"/>
    </row>
    <row r="25" spans="1:10" ht="15.75" x14ac:dyDescent="0.25">
      <c r="A25" s="15">
        <v>2019</v>
      </c>
      <c r="B25" s="29" t="s">
        <v>8</v>
      </c>
      <c r="C25" s="20">
        <v>30</v>
      </c>
      <c r="F25" s="31"/>
      <c r="G25" s="31"/>
      <c r="H25" s="21"/>
      <c r="I25" s="21"/>
    </row>
    <row r="26" spans="1:10" ht="16.5" thickBot="1" x14ac:dyDescent="0.3">
      <c r="A26" s="26">
        <v>2019</v>
      </c>
      <c r="B26" s="30" t="s">
        <v>48</v>
      </c>
      <c r="C26" s="27">
        <v>10</v>
      </c>
      <c r="F26" s="31"/>
      <c r="G26" s="31"/>
      <c r="H26" s="21"/>
      <c r="I26" s="21"/>
    </row>
    <row r="27" spans="1:10" ht="16.5" thickTop="1" x14ac:dyDescent="0.25">
      <c r="B27" s="29"/>
      <c r="C27" s="20"/>
      <c r="F27" s="31"/>
      <c r="G27" s="31"/>
      <c r="H27" s="21"/>
      <c r="I27" s="21"/>
    </row>
    <row r="28" spans="1:10" ht="15.75" x14ac:dyDescent="0.25">
      <c r="B28" s="29"/>
      <c r="C28" s="24"/>
      <c r="F28" s="31"/>
      <c r="G28" s="31"/>
      <c r="H28" s="21"/>
      <c r="I28" s="21"/>
    </row>
    <row r="29" spans="1:10" ht="15.75" x14ac:dyDescent="0.25">
      <c r="B29" s="14"/>
      <c r="C29" s="20"/>
    </row>
    <row r="30" spans="1:10" ht="15.75" thickBot="1" x14ac:dyDescent="0.3">
      <c r="A30" s="16" t="s">
        <v>0</v>
      </c>
      <c r="B30" s="16"/>
      <c r="C30" s="25">
        <f>SUM(C6:C29)</f>
        <v>1465</v>
      </c>
      <c r="D30" s="33"/>
      <c r="E30" s="33"/>
      <c r="H30"/>
      <c r="I30"/>
      <c r="J30"/>
    </row>
    <row r="31" spans="1:10" ht="6.75" customHeight="1" x14ac:dyDescent="0.25">
      <c r="C31" s="18"/>
    </row>
    <row r="34" spans="2:3" ht="6" customHeight="1" x14ac:dyDescent="0.25">
      <c r="B34" s="20"/>
      <c r="C34" s="20"/>
    </row>
    <row r="35" spans="2:3" x14ac:dyDescent="0.25">
      <c r="B35" s="20"/>
      <c r="C35" s="20"/>
    </row>
    <row r="36" spans="2:3" x14ac:dyDescent="0.25">
      <c r="C36" s="20"/>
    </row>
    <row r="37" spans="2:3" x14ac:dyDescent="0.25">
      <c r="C37" s="20"/>
    </row>
    <row r="38" spans="2:3" x14ac:dyDescent="0.25">
      <c r="C38" s="19"/>
    </row>
  </sheetData>
  <mergeCells count="3">
    <mergeCell ref="F4:H4"/>
    <mergeCell ref="F3:H3"/>
    <mergeCell ref="A1:J1"/>
  </mergeCells>
  <pageMargins left="0.2" right="0.2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0" ma:contentTypeDescription="Create a new document." ma:contentTypeScope="" ma:versionID="e1977b337b72e8d6996e747bbba847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00c6692915ba10984c0aabd49f31b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77EEE6-E15F-44F2-801C-A441D82EF603}"/>
</file>

<file path=customXml/itemProps2.xml><?xml version="1.0" encoding="utf-8"?>
<ds:datastoreItem xmlns:ds="http://schemas.openxmlformats.org/officeDocument/2006/customXml" ds:itemID="{BD1FF6E5-FFD3-4191-9990-6935C164794A}"/>
</file>

<file path=customXml/itemProps3.xml><?xml version="1.0" encoding="utf-8"?>
<ds:datastoreItem xmlns:ds="http://schemas.openxmlformats.org/officeDocument/2006/customXml" ds:itemID="{1D0E2132-70B5-422E-96EC-BA21723A4C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FFY 2020-21 Projections</vt:lpstr>
      <vt:lpstr>Top Origins by Region</vt:lpstr>
      <vt:lpstr>Top Origins by County </vt:lpstr>
      <vt:lpstr>FFY 2018-19 Venezuelan Arrivals</vt:lpstr>
      <vt:lpstr>'Top Origins by County '!Print_Titles</vt:lpstr>
      <vt:lpstr>'Top Origins by Region'!Print_Titles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2024 - Top Countries of Origin by County and Region (October 1, 2023 - September 30, 2024) Excel</dc:title>
  <dc:creator>Windows User</dc:creator>
  <cp:lastModifiedBy>VanDyke, Misty N</cp:lastModifiedBy>
  <cp:lastPrinted>2025-02-04T12:53:30Z</cp:lastPrinted>
  <dcterms:created xsi:type="dcterms:W3CDTF">2015-01-15T14:59:04Z</dcterms:created>
  <dcterms:modified xsi:type="dcterms:W3CDTF">2025-04-17T19:43:26Z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